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C:\Users\Admin\Downloads\"/>
    </mc:Choice>
  </mc:AlternateContent>
  <xr:revisionPtr revIDLastSave="0" documentId="13_ncr:1_{EB153954-F2CC-4304-AE65-1662BD1024EC}" xr6:coauthVersionLast="45" xr6:coauthVersionMax="45" xr10:uidLastSave="{00000000-0000-0000-0000-000000000000}"/>
  <bookViews>
    <workbookView xWindow="-110" yWindow="-110" windowWidth="19420" windowHeight="10420" xr2:uid="{CDD52E85-6382-4DB0-A7A6-862244BA8EA5}"/>
  </bookViews>
  <sheets>
    <sheet name="Problem 1" sheetId="1" r:id="rId1"/>
    <sheet name="Problem 2" sheetId="3" r:id="rId2"/>
    <sheet name="Problem 3 " sheetId="2" r:id="rId3"/>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85" i="1" l="1"/>
  <c r="C80" i="1"/>
  <c r="C75" i="1"/>
  <c r="C70" i="1"/>
  <c r="C66" i="1"/>
  <c r="C64" i="1"/>
  <c r="C61" i="1"/>
  <c r="C62" i="1" s="1"/>
  <c r="C60" i="1"/>
  <c r="C50" i="1"/>
  <c r="C48" i="1"/>
  <c r="C44" i="1"/>
  <c r="C43" i="1"/>
  <c r="C42" i="1"/>
  <c r="C41" i="1"/>
  <c r="C40" i="1"/>
  <c r="C87" i="1" l="1"/>
  <c r="C32" i="1"/>
  <c r="B32" i="1"/>
  <c r="C31" i="1"/>
  <c r="C23" i="1"/>
  <c r="G39" i="3" l="1"/>
  <c r="E39" i="3"/>
  <c r="C39" i="3"/>
  <c r="G37" i="3"/>
  <c r="E37" i="3"/>
  <c r="C37" i="3"/>
  <c r="G34" i="3"/>
  <c r="E34" i="3"/>
  <c r="C34" i="3"/>
  <c r="D29" i="3"/>
  <c r="C29" i="3"/>
  <c r="B29" i="3"/>
  <c r="D28" i="3"/>
  <c r="C27" i="3"/>
  <c r="B26" i="3"/>
  <c r="E19" i="3"/>
  <c r="E17" i="3"/>
  <c r="E18" i="3"/>
  <c r="E16" i="3"/>
  <c r="E52" i="2"/>
  <c r="E49" i="2"/>
  <c r="E50" i="2"/>
  <c r="E51" i="2"/>
  <c r="E48" i="2"/>
  <c r="C52" i="2"/>
  <c r="D52" i="2"/>
  <c r="B52" i="2"/>
  <c r="D45" i="2"/>
  <c r="D42" i="2"/>
  <c r="D43" i="2"/>
  <c r="D44" i="2"/>
  <c r="D41" i="2"/>
  <c r="C42" i="2"/>
  <c r="C43" i="2"/>
  <c r="C44" i="2"/>
  <c r="C41" i="2"/>
  <c r="B45" i="2"/>
  <c r="D37" i="2"/>
  <c r="D34" i="2"/>
  <c r="D35" i="2"/>
  <c r="D36" i="2"/>
  <c r="D33" i="2"/>
  <c r="C34" i="2"/>
  <c r="C35" i="2"/>
  <c r="C36" i="2"/>
  <c r="C33" i="2"/>
  <c r="B37" i="2"/>
  <c r="D28" i="2"/>
  <c r="D25" i="2"/>
  <c r="D26" i="2"/>
  <c r="D27" i="2"/>
  <c r="D24" i="2"/>
  <c r="C25" i="2"/>
  <c r="C26" i="2"/>
  <c r="C27" i="2"/>
  <c r="C24" i="2"/>
  <c r="B28" i="2"/>
  <c r="D23" i="3" l="1"/>
  <c r="F33" i="3" s="1"/>
  <c r="C23" i="3"/>
  <c r="D33" i="3" s="1"/>
  <c r="B23" i="3"/>
  <c r="B33" i="3" s="1"/>
  <c r="B9" i="2"/>
  <c r="A25" i="2"/>
  <c r="A34" i="2" s="1"/>
  <c r="A42" i="2" s="1"/>
  <c r="A49" i="2" s="1"/>
  <c r="A26" i="2"/>
  <c r="A35" i="2" s="1"/>
  <c r="A43" i="2" s="1"/>
  <c r="A50" i="2" s="1"/>
  <c r="A27" i="2"/>
  <c r="A36" i="2" s="1"/>
  <c r="A44" i="2" s="1"/>
  <c r="A51" i="2" s="1"/>
  <c r="A24" i="2"/>
  <c r="A33" i="2" s="1"/>
  <c r="A41" i="2" s="1"/>
  <c r="A48" i="2" s="1"/>
  <c r="C16" i="2"/>
  <c r="D16" i="2"/>
  <c r="B16" i="2"/>
  <c r="D10" i="1" l="1"/>
</calcChain>
</file>

<file path=xl/sharedStrings.xml><?xml version="1.0" encoding="utf-8"?>
<sst xmlns="http://schemas.openxmlformats.org/spreadsheetml/2006/main" count="173" uniqueCount="125">
  <si>
    <t>Units sold</t>
  </si>
  <si>
    <t>Variable Cost per Unit</t>
  </si>
  <si>
    <t xml:space="preserve">     Direct Materials</t>
  </si>
  <si>
    <t xml:space="preserve">     Direct Labor</t>
  </si>
  <si>
    <t xml:space="preserve">     Variable Mfg  Over Head</t>
  </si>
  <si>
    <t xml:space="preserve">     Variable selling and admin</t>
  </si>
  <si>
    <t>Annual Fixed Costs</t>
  </si>
  <si>
    <t xml:space="preserve">    Mfg overhead fixed </t>
  </si>
  <si>
    <t xml:space="preserve">   Fixed Selling and admin Expenses</t>
  </si>
  <si>
    <t>1.Compute the cost of manufacturing one unit for both variable and absorption costing</t>
  </si>
  <si>
    <t xml:space="preserve">  Units produced        </t>
  </si>
  <si>
    <t>Determine the product cost for each method</t>
  </si>
  <si>
    <t>Variable</t>
  </si>
  <si>
    <t>Absorption</t>
  </si>
  <si>
    <t xml:space="preserve">     Variable Mfg OverHead</t>
  </si>
  <si>
    <t xml:space="preserve">      Fixed Cost per unit</t>
  </si>
  <si>
    <t xml:space="preserve">         Total Cost per unit</t>
  </si>
  <si>
    <t>2. Prepare an income statement for both variable and absorption costing</t>
  </si>
  <si>
    <t>Income Stmt</t>
  </si>
  <si>
    <t>Per unit</t>
  </si>
  <si>
    <t>Sales</t>
  </si>
  <si>
    <t>Variable Prod Costs</t>
  </si>
  <si>
    <t>COGS</t>
  </si>
  <si>
    <t>VCOGS</t>
  </si>
  <si>
    <t>Gross Profit</t>
  </si>
  <si>
    <t xml:space="preserve">    Less Variable selling expense</t>
  </si>
  <si>
    <t>Less Period Costs</t>
  </si>
  <si>
    <t>MFG Margin</t>
  </si>
  <si>
    <t>Variable selling</t>
  </si>
  <si>
    <t>Less Fixed Costs</t>
  </si>
  <si>
    <t>Fixed Selling</t>
  </si>
  <si>
    <t xml:space="preserve">   Fixed Mfg Ohead</t>
  </si>
  <si>
    <t xml:space="preserve">   Fixed Selling</t>
  </si>
  <si>
    <t>Difference</t>
  </si>
  <si>
    <t>Net Income</t>
  </si>
  <si>
    <t>Proof</t>
  </si>
  <si>
    <t>Ending inventory</t>
  </si>
  <si>
    <t>Total Ending Inventory</t>
  </si>
  <si>
    <t xml:space="preserve">  Fixed Overhead</t>
  </si>
  <si>
    <t>Units Produced</t>
  </si>
  <si>
    <t>Units Sold</t>
  </si>
  <si>
    <t>Unit selling price</t>
  </si>
  <si>
    <r>
      <t>T</t>
    </r>
    <r>
      <rPr>
        <b/>
        <sz val="14"/>
        <rFont val="Calibri"/>
        <family val="2"/>
        <scheme val="minor"/>
      </rPr>
      <t>otal period costs</t>
    </r>
  </si>
  <si>
    <r>
      <t xml:space="preserve">  </t>
    </r>
    <r>
      <rPr>
        <b/>
        <sz val="14"/>
        <rFont val="Calibri"/>
        <family val="2"/>
        <scheme val="minor"/>
      </rPr>
      <t>Total Fixed Costs</t>
    </r>
  </si>
  <si>
    <t>fixed cost per unit</t>
  </si>
  <si>
    <t>Units Remaining</t>
  </si>
  <si>
    <t>Kitty Hawk manufactures and distributes high end drones. The following costs are available for the year end.  The company had no beginning inventory. Last year they produced 1,800 units and but only sold 1,600 units. The unit selling price was $4,300 and expenses were:</t>
  </si>
  <si>
    <t>Allocating Costs</t>
  </si>
  <si>
    <t>Acme Labs  has four separate labs: chemical, bio, mechanical and electrical.  The four labs all share the support functions of</t>
  </si>
  <si>
    <t>Admin, Utilities and insurance.  Acme spreads the cost of these three departments to the labs based on the allocation below.</t>
  </si>
  <si>
    <t>Administraive expense</t>
  </si>
  <si>
    <t>Utilities</t>
  </si>
  <si>
    <t>Insurance</t>
  </si>
  <si>
    <t>May</t>
  </si>
  <si>
    <t>Expenses</t>
  </si>
  <si>
    <t>Allocation base</t>
  </si>
  <si>
    <t>number of employees</t>
  </si>
  <si>
    <t>square feet per lab</t>
  </si>
  <si>
    <t xml:space="preserve">value of assets in use. </t>
  </si>
  <si>
    <t>Department</t>
  </si>
  <si>
    <t>Employees</t>
  </si>
  <si>
    <t>Square feet</t>
  </si>
  <si>
    <t>Asset values</t>
  </si>
  <si>
    <t>Chem Lab</t>
  </si>
  <si>
    <t>Bio Lab</t>
  </si>
  <si>
    <t>Electrical Lab</t>
  </si>
  <si>
    <t>Mechanical Lab</t>
  </si>
  <si>
    <t>Totals</t>
  </si>
  <si>
    <t>Admin</t>
  </si>
  <si>
    <t>Allocation Base</t>
  </si>
  <si>
    <t>% allocation base</t>
  </si>
  <si>
    <t># employees</t>
  </si>
  <si>
    <t>Total</t>
  </si>
  <si>
    <t> Totals</t>
  </si>
  <si>
    <r>
      <t> </t>
    </r>
    <r>
      <rPr>
        <b/>
        <sz val="16"/>
        <color theme="1"/>
        <rFont val="Calibri"/>
        <family val="2"/>
        <scheme val="minor"/>
      </rPr>
      <t>Summary</t>
    </r>
  </si>
  <si>
    <t>Administrative Expenses</t>
  </si>
  <si>
    <t>Cost</t>
  </si>
  <si>
    <t>Sqaure feet occupied</t>
  </si>
  <si>
    <t>Value of Assets in use</t>
  </si>
  <si>
    <t>Investment Center</t>
  </si>
  <si>
    <t>Net income</t>
  </si>
  <si>
    <t>Ave assets</t>
  </si>
  <si>
    <t>Return on Investment</t>
  </si>
  <si>
    <t>Less target net income</t>
  </si>
  <si>
    <t>Residual Income</t>
  </si>
  <si>
    <t>Profit Margin</t>
  </si>
  <si>
    <t>Investment Turnover</t>
  </si>
  <si>
    <t>Inv ctr sales</t>
  </si>
  <si>
    <t>ROI</t>
  </si>
  <si>
    <t>Financial performance measures</t>
  </si>
  <si>
    <r>
      <t xml:space="preserve">  </t>
    </r>
    <r>
      <rPr>
        <sz val="16"/>
        <color theme="1"/>
        <rFont val="Calibri"/>
        <family val="2"/>
        <scheme val="minor"/>
      </rPr>
      <t xml:space="preserve">                                                                          </t>
    </r>
    <r>
      <rPr>
        <b/>
        <u/>
        <sz val="16"/>
        <color theme="1"/>
        <rFont val="Calibri"/>
        <family val="2"/>
        <scheme val="minor"/>
      </rPr>
      <t xml:space="preserve"> Profit margin</t>
    </r>
    <r>
      <rPr>
        <b/>
        <sz val="16"/>
        <color theme="1"/>
        <rFont val="Calibri"/>
        <family val="2"/>
        <scheme val="minor"/>
      </rPr>
      <t xml:space="preserve">      </t>
    </r>
    <r>
      <rPr>
        <b/>
        <u/>
        <sz val="16"/>
        <color theme="1"/>
        <rFont val="Calibri"/>
        <family val="2"/>
        <scheme val="minor"/>
      </rPr>
      <t>inv turnover</t>
    </r>
  </si>
  <si>
    <r>
      <t xml:space="preserve">Residual income </t>
    </r>
    <r>
      <rPr>
        <sz val="16"/>
        <color theme="1"/>
        <rFont val="Calibri"/>
        <family val="2"/>
        <scheme val="minor"/>
      </rPr>
      <t>= net income – target income</t>
    </r>
  </si>
  <si>
    <r>
      <t>1.</t>
    </r>
    <r>
      <rPr>
        <sz val="16"/>
        <color theme="1"/>
        <rFont val="Times New Roman"/>
        <family val="1"/>
      </rPr>
      <t xml:space="preserve">   </t>
    </r>
    <r>
      <rPr>
        <sz val="16"/>
        <color theme="1"/>
        <rFont val="Calibri"/>
        <family val="2"/>
        <scheme val="minor"/>
      </rPr>
      <t>Compute the return on Assets for each division below</t>
    </r>
  </si>
  <si>
    <t>ave assets</t>
  </si>
  <si>
    <t>sales</t>
  </si>
  <si>
    <t>profit margin</t>
  </si>
  <si>
    <t>net income</t>
  </si>
  <si>
    <t>inv turnover</t>
  </si>
  <si>
    <t>inv center sales</t>
  </si>
  <si>
    <t xml:space="preserve">x </t>
  </si>
  <si>
    <t>X</t>
  </si>
  <si>
    <t>=</t>
  </si>
  <si>
    <r>
      <t>2.</t>
    </r>
    <r>
      <rPr>
        <sz val="7"/>
        <color theme="1"/>
        <rFont val="Times New Roman"/>
        <family val="1"/>
      </rPr>
      <t xml:space="preserve">   </t>
    </r>
    <r>
      <rPr>
        <sz val="18"/>
        <color theme="1"/>
        <rFont val="Calibri"/>
        <family val="2"/>
        <scheme val="minor"/>
      </rPr>
      <t>Assume a target income of 12% of average invested assets. Compute the residual income for each division</t>
    </r>
  </si>
  <si>
    <t>Coffee/Expresso machine</t>
  </si>
  <si>
    <t>Coffee machine w/ grinder</t>
  </si>
  <si>
    <t>Basic Coffee maker</t>
  </si>
  <si>
    <t>INSTRUCTIONS:</t>
  </si>
  <si>
    <t>Enter formulas in the yellow cells</t>
  </si>
  <si>
    <t>Enter numbers in blue cells</t>
  </si>
  <si>
    <t>Enter your narrative analysis in the green cells</t>
  </si>
  <si>
    <t>3. If you were the Vice President over the Coffee Machine Division what is your analysis of the three products?  Are there products where sales is a concern? If so, what three steps would you take to perform further analysis as to whether or not you should discontinue the product?</t>
  </si>
  <si>
    <r>
      <t xml:space="preserve">Return on investment =  </t>
    </r>
    <r>
      <rPr>
        <u/>
        <sz val="12"/>
        <color theme="1"/>
        <rFont val="Calibri"/>
        <family val="2"/>
        <scheme val="minor"/>
      </rPr>
      <t xml:space="preserve">net income = </t>
    </r>
    <r>
      <rPr>
        <sz val="12"/>
        <color theme="1"/>
        <rFont val="Calibri"/>
        <family val="2"/>
        <scheme val="minor"/>
      </rPr>
      <t xml:space="preserve">         </t>
    </r>
    <r>
      <rPr>
        <u/>
        <sz val="12"/>
        <color theme="1"/>
        <rFont val="Calibri"/>
        <family val="2"/>
        <scheme val="minor"/>
      </rPr>
      <t xml:space="preserve">net income  </t>
    </r>
    <r>
      <rPr>
        <sz val="12"/>
        <color theme="1"/>
        <rFont val="Calibri"/>
        <family val="2"/>
        <scheme val="minor"/>
      </rPr>
      <t xml:space="preserve"> x    </t>
    </r>
    <r>
      <rPr>
        <u/>
        <sz val="12"/>
        <color theme="1"/>
        <rFont val="Calibri"/>
        <family val="2"/>
        <scheme val="minor"/>
      </rPr>
      <t>inv center sales</t>
    </r>
  </si>
  <si>
    <t>Variable Costing</t>
  </si>
  <si>
    <t>Absorption Costing</t>
  </si>
  <si>
    <t>Units</t>
  </si>
  <si>
    <t>Variable net income</t>
  </si>
  <si>
    <t>Absorption net income</t>
  </si>
  <si>
    <t>12% of $22,500,000</t>
  </si>
  <si>
    <t>12% of $10,950,000</t>
  </si>
  <si>
    <t>12% of $7,500,000</t>
  </si>
  <si>
    <t>Return on Investment and the residual incom is higher in Coffee/Expresso Machine as compare to the rest</t>
  </si>
  <si>
    <t>Invest more in Coffee /Expresso Machine if there is sufficient market for Coffee/Expresso Machine.</t>
  </si>
  <si>
    <t>If the investment limit is constant we should divert the such investment amount of Basic Coffee maker to Coffee/Expresso Machine and Coffee machine w/grider</t>
  </si>
  <si>
    <t>If our investment limit is not constant, we should invest such amount in each centre so that we can achieve our residual income for each cost centre.</t>
  </si>
  <si>
    <t>Since the residual income of Basic Coffee Maker is negative which means its earnings   is less than target return on assets.Consequently its sales should be further analyzed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</si>
</sst>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quot;$&quot;#,##0_);[Red]\(&quot;$&quot;#,##0\)"/>
    <numFmt numFmtId="165" formatCode="_(* #,##0.00_);_(* \(#,##0.00\);_(* &quot;-&quot;??_);_(@_)"/>
    <numFmt numFmtId="166" formatCode="_(* #,##0_);_(* \(#,##0\);_(* &quot;-&quot;??_);_(@_)"/>
  </numFmts>
  <fonts count="28" x14ac:knownFonts="1">
    <font>
      <sz val="11"/>
      <color theme="1"/>
      <name val="Calibri"/>
      <family val="2"/>
      <scheme val="minor"/>
    </font>
    <font>
      <sz val="14"/>
      <color theme="1"/>
      <name val="Calibri"/>
      <family val="2"/>
      <scheme val="minor"/>
    </font>
    <font>
      <b/>
      <sz val="14"/>
      <color theme="1"/>
      <name val="Calibri"/>
      <family val="2"/>
      <scheme val="minor"/>
    </font>
    <font>
      <sz val="14"/>
      <color rgb="FF0070C0"/>
      <name val="Calibri"/>
      <family val="2"/>
      <scheme val="minor"/>
    </font>
    <font>
      <sz val="11"/>
      <color theme="1"/>
      <name val="Calibri"/>
      <family val="2"/>
      <scheme val="minor"/>
    </font>
    <font>
      <b/>
      <sz val="14"/>
      <name val="Calibri"/>
      <family val="2"/>
      <scheme val="minor"/>
    </font>
    <font>
      <sz val="14"/>
      <name val="Calibri"/>
      <family val="2"/>
      <scheme val="minor"/>
    </font>
    <font>
      <b/>
      <sz val="14"/>
      <color rgb="FF0070C0"/>
      <name val="Calibri"/>
      <family val="2"/>
      <scheme val="minor"/>
    </font>
    <font>
      <u val="singleAccounting"/>
      <sz val="14"/>
      <name val="Calibri"/>
      <family val="2"/>
      <scheme val="minor"/>
    </font>
    <font>
      <b/>
      <sz val="16"/>
      <color theme="1"/>
      <name val="Calibri"/>
      <family val="2"/>
      <scheme val="minor"/>
    </font>
    <font>
      <sz val="16"/>
      <color theme="1"/>
      <name val="Calibri"/>
      <family val="2"/>
      <scheme val="minor"/>
    </font>
    <font>
      <b/>
      <sz val="16"/>
      <color rgb="FF000000"/>
      <name val="Calibri"/>
      <family val="2"/>
      <scheme val="minor"/>
    </font>
    <font>
      <sz val="18"/>
      <color theme="1"/>
      <name val="Calibri"/>
      <family val="2"/>
      <scheme val="minor"/>
    </font>
    <font>
      <sz val="7"/>
      <color theme="1"/>
      <name val="Times New Roman"/>
      <family val="1"/>
    </font>
    <font>
      <b/>
      <u/>
      <sz val="16"/>
      <color theme="1"/>
      <name val="Calibri"/>
      <family val="2"/>
      <scheme val="minor"/>
    </font>
    <font>
      <sz val="16"/>
      <color theme="1"/>
      <name val="Times New Roman"/>
      <family val="1"/>
    </font>
    <font>
      <b/>
      <sz val="16"/>
      <name val="Calibri"/>
      <family val="2"/>
      <scheme val="minor"/>
    </font>
    <font>
      <sz val="16"/>
      <name val="Calibri"/>
      <family val="2"/>
      <scheme val="minor"/>
    </font>
    <font>
      <sz val="12"/>
      <name val="Calibri"/>
      <family val="2"/>
      <scheme val="minor"/>
    </font>
    <font>
      <sz val="12"/>
      <color theme="1"/>
      <name val="Calibri"/>
      <family val="2"/>
      <scheme val="minor"/>
    </font>
    <font>
      <u/>
      <sz val="12"/>
      <color theme="1"/>
      <name val="Calibri"/>
      <family val="2"/>
      <scheme val="minor"/>
    </font>
    <font>
      <b/>
      <sz val="12"/>
      <color rgb="FF000000"/>
      <name val="Calibri"/>
      <family val="2"/>
      <scheme val="minor"/>
    </font>
    <font>
      <sz val="12"/>
      <color rgb="FF000000"/>
      <name val="Calibri"/>
      <family val="2"/>
      <scheme val="minor"/>
    </font>
    <font>
      <b/>
      <sz val="12"/>
      <color theme="1"/>
      <name val="Calibri"/>
      <family val="2"/>
      <scheme val="minor"/>
    </font>
    <font>
      <b/>
      <sz val="12"/>
      <name val="Calibri"/>
      <family val="2"/>
      <scheme val="minor"/>
    </font>
    <font>
      <u/>
      <sz val="12"/>
      <name val="Calibri"/>
      <family val="2"/>
      <scheme val="minor"/>
    </font>
    <font>
      <sz val="11"/>
      <name val="Calibri"/>
      <family val="2"/>
      <scheme val="minor"/>
    </font>
    <font>
      <b/>
      <sz val="12"/>
      <color rgb="FF0070C0"/>
      <name val="Calibri"/>
      <family val="2"/>
      <scheme val="minor"/>
    </font>
  </fonts>
  <fills count="9">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8" tint="0.79998168889431442"/>
        <bgColor indexed="64"/>
      </patternFill>
    </fill>
  </fills>
  <borders count="2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165" fontId="4" fillId="0" borderId="0" applyFont="0" applyFill="0" applyBorder="0" applyAlignment="0" applyProtection="0"/>
    <xf numFmtId="9" fontId="4" fillId="0" borderId="0" applyFont="0" applyFill="0" applyBorder="0" applyAlignment="0" applyProtection="0"/>
  </cellStyleXfs>
  <cellXfs count="182">
    <xf numFmtId="0" fontId="0" fillId="0" borderId="0" xfId="0"/>
    <xf numFmtId="0" fontId="1" fillId="0" borderId="0" xfId="0" applyFont="1"/>
    <xf numFmtId="0" fontId="2" fillId="0" borderId="0" xfId="0" applyFont="1" applyAlignment="1">
      <alignment vertical="center"/>
    </xf>
    <xf numFmtId="0" fontId="5" fillId="0" borderId="3" xfId="0" applyFont="1" applyBorder="1" applyAlignment="1">
      <alignment vertical="center" wrapText="1"/>
    </xf>
    <xf numFmtId="3" fontId="5" fillId="0" borderId="4" xfId="0" applyNumberFormat="1" applyFont="1" applyBorder="1" applyAlignment="1">
      <alignment vertical="center" wrapText="1"/>
    </xf>
    <xf numFmtId="0" fontId="5" fillId="0" borderId="4"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horizontal="center" vertical="center" wrapText="1"/>
    </xf>
    <xf numFmtId="0" fontId="6" fillId="0" borderId="4" xfId="0" applyFont="1" applyBorder="1" applyAlignment="1">
      <alignment vertical="center" wrapText="1"/>
    </xf>
    <xf numFmtId="3" fontId="1" fillId="0" borderId="0" xfId="0" applyNumberFormat="1" applyFont="1"/>
    <xf numFmtId="0" fontId="1" fillId="0" borderId="0" xfId="0" applyFont="1" applyAlignment="1">
      <alignment vertical="center"/>
    </xf>
    <xf numFmtId="0" fontId="5" fillId="0" borderId="3" xfId="0" applyFont="1" applyBorder="1" applyAlignment="1">
      <alignment horizontal="right" vertical="center" wrapText="1"/>
    </xf>
    <xf numFmtId="0" fontId="6" fillId="0" borderId="3" xfId="0" applyFont="1" applyBorder="1" applyAlignment="1">
      <alignment horizontal="right" vertical="center" wrapText="1"/>
    </xf>
    <xf numFmtId="166" fontId="7" fillId="0" borderId="0" xfId="1" applyNumberFormat="1" applyFont="1"/>
    <xf numFmtId="166" fontId="1" fillId="0" borderId="0" xfId="1" applyNumberFormat="1" applyFont="1"/>
    <xf numFmtId="165" fontId="1" fillId="2" borderId="0" xfId="1" applyFont="1" applyFill="1"/>
    <xf numFmtId="3" fontId="1" fillId="3" borderId="0" xfId="0" applyNumberFormat="1" applyFont="1" applyFill="1"/>
    <xf numFmtId="3" fontId="1" fillId="3" borderId="5" xfId="0" applyNumberFormat="1" applyFont="1" applyFill="1" applyBorder="1"/>
    <xf numFmtId="166" fontId="3" fillId="0" borderId="4" xfId="0" applyNumberFormat="1" applyFont="1" applyBorder="1" applyAlignment="1">
      <alignment horizontal="center" vertical="center" wrapText="1"/>
    </xf>
    <xf numFmtId="166" fontId="6" fillId="0" borderId="4" xfId="1" applyNumberFormat="1" applyFont="1" applyBorder="1" applyAlignment="1">
      <alignment horizontal="center" vertical="center" wrapText="1"/>
    </xf>
    <xf numFmtId="166" fontId="6" fillId="0" borderId="4" xfId="1" applyNumberFormat="1" applyFont="1" applyBorder="1" applyAlignment="1">
      <alignment vertical="center" wrapText="1"/>
    </xf>
    <xf numFmtId="0" fontId="6" fillId="4" borderId="3" xfId="0" applyFont="1" applyFill="1" applyBorder="1" applyAlignment="1">
      <alignment vertical="center" wrapText="1"/>
    </xf>
    <xf numFmtId="166" fontId="6" fillId="4" borderId="4" xfId="1" applyNumberFormat="1" applyFont="1" applyFill="1" applyBorder="1" applyAlignment="1">
      <alignment horizontal="center" vertical="center" wrapText="1"/>
    </xf>
    <xf numFmtId="0" fontId="6" fillId="4" borderId="4" xfId="0" applyFont="1" applyFill="1" applyBorder="1" applyAlignment="1">
      <alignment horizontal="center" vertical="center" wrapText="1"/>
    </xf>
    <xf numFmtId="166" fontId="6" fillId="2" borderId="4" xfId="1" applyNumberFormat="1" applyFont="1" applyFill="1" applyBorder="1" applyAlignment="1">
      <alignment horizontal="center" vertical="center" wrapText="1"/>
    </xf>
    <xf numFmtId="166" fontId="6" fillId="2" borderId="4" xfId="1" applyNumberFormat="1" applyFont="1" applyFill="1" applyBorder="1" applyAlignment="1">
      <alignment vertical="center" wrapText="1"/>
    </xf>
    <xf numFmtId="166" fontId="5" fillId="2" borderId="4" xfId="1" applyNumberFormat="1" applyFont="1" applyFill="1" applyBorder="1" applyAlignment="1">
      <alignment horizontal="center" vertical="center" wrapText="1"/>
    </xf>
    <xf numFmtId="166" fontId="6" fillId="3" borderId="4" xfId="1" applyNumberFormat="1" applyFont="1" applyFill="1" applyBorder="1" applyAlignment="1">
      <alignment horizontal="center" vertical="center" wrapText="1"/>
    </xf>
    <xf numFmtId="166" fontId="8" fillId="3" borderId="6" xfId="1" applyNumberFormat="1" applyFont="1" applyFill="1" applyBorder="1" applyAlignment="1">
      <alignment horizontal="center" vertical="center" wrapText="1"/>
    </xf>
    <xf numFmtId="166" fontId="8" fillId="3" borderId="4" xfId="1" applyNumberFormat="1" applyFont="1" applyFill="1" applyBorder="1" applyAlignment="1">
      <alignment horizontal="center" vertical="center" wrapText="1"/>
    </xf>
    <xf numFmtId="166" fontId="6" fillId="3" borderId="4" xfId="1" applyNumberFormat="1" applyFont="1" applyFill="1" applyBorder="1" applyAlignment="1">
      <alignment vertical="center" wrapText="1"/>
    </xf>
    <xf numFmtId="166" fontId="8" fillId="3" borderId="4" xfId="1" applyNumberFormat="1" applyFont="1" applyFill="1" applyBorder="1" applyAlignment="1">
      <alignment vertical="center" wrapText="1"/>
    </xf>
    <xf numFmtId="166" fontId="1" fillId="0" borderId="0" xfId="0" applyNumberFormat="1" applyFont="1"/>
    <xf numFmtId="166" fontId="7" fillId="0" borderId="5" xfId="1" applyNumberFormat="1" applyFont="1" applyBorder="1"/>
    <xf numFmtId="166" fontId="8" fillId="2" borderId="4" xfId="1" applyNumberFormat="1" applyFont="1" applyFill="1" applyBorder="1" applyAlignment="1">
      <alignment horizontal="center" vertical="center" wrapText="1"/>
    </xf>
    <xf numFmtId="0" fontId="2" fillId="0" borderId="0" xfId="0" applyFont="1"/>
    <xf numFmtId="166" fontId="2" fillId="0" borderId="0" xfId="1" applyNumberFormat="1" applyFont="1"/>
    <xf numFmtId="0" fontId="10" fillId="0" borderId="0" xfId="0" applyFont="1"/>
    <xf numFmtId="0" fontId="10" fillId="0" borderId="0" xfId="0" applyFont="1" applyAlignment="1">
      <alignment vertical="center" wrapText="1"/>
    </xf>
    <xf numFmtId="0" fontId="9" fillId="0" borderId="3" xfId="0" applyFont="1" applyBorder="1" applyAlignment="1">
      <alignment vertical="center"/>
    </xf>
    <xf numFmtId="0" fontId="9" fillId="0" borderId="0" xfId="0" applyFont="1" applyAlignment="1">
      <alignment vertical="center"/>
    </xf>
    <xf numFmtId="0" fontId="10" fillId="0" borderId="8" xfId="0" applyFont="1" applyBorder="1" applyAlignment="1">
      <alignment vertical="center"/>
    </xf>
    <xf numFmtId="0" fontId="9" fillId="0" borderId="8" xfId="0" applyFont="1" applyBorder="1" applyAlignment="1">
      <alignment vertical="center"/>
    </xf>
    <xf numFmtId="0" fontId="10" fillId="0" borderId="10" xfId="0" applyFont="1" applyBorder="1" applyAlignment="1"/>
    <xf numFmtId="0" fontId="10" fillId="0" borderId="0" xfId="0" applyFont="1" applyAlignment="1"/>
    <xf numFmtId="0" fontId="9" fillId="0" borderId="9" xfId="0" applyFont="1" applyBorder="1" applyAlignment="1"/>
    <xf numFmtId="166" fontId="10" fillId="3" borderId="8" xfId="0" applyNumberFormat="1" applyFont="1" applyFill="1" applyBorder="1" applyAlignment="1"/>
    <xf numFmtId="165" fontId="10" fillId="3" borderId="8" xfId="1" applyFont="1" applyFill="1" applyBorder="1" applyAlignment="1">
      <alignment vertical="center"/>
    </xf>
    <xf numFmtId="165" fontId="10" fillId="3" borderId="3" xfId="1" applyFont="1" applyFill="1" applyBorder="1"/>
    <xf numFmtId="165" fontId="10" fillId="3" borderId="8" xfId="1" applyFont="1" applyFill="1" applyBorder="1" applyAlignment="1"/>
    <xf numFmtId="165" fontId="9" fillId="2" borderId="8" xfId="1" applyFont="1" applyFill="1" applyBorder="1" applyAlignment="1"/>
    <xf numFmtId="166" fontId="9" fillId="2" borderId="8" xfId="0" applyNumberFormat="1" applyFont="1" applyFill="1" applyBorder="1" applyAlignment="1"/>
    <xf numFmtId="10" fontId="10" fillId="2" borderId="9" xfId="2" applyNumberFormat="1" applyFont="1" applyFill="1" applyBorder="1" applyAlignment="1"/>
    <xf numFmtId="165" fontId="10" fillId="2" borderId="2" xfId="0" applyNumberFormat="1" applyFont="1" applyFill="1" applyBorder="1" applyAlignment="1"/>
    <xf numFmtId="0" fontId="10" fillId="0" borderId="0" xfId="0" applyFont="1" applyAlignment="1">
      <alignment vertical="center"/>
    </xf>
    <xf numFmtId="0" fontId="10" fillId="4" borderId="0" xfId="0" applyFont="1" applyFill="1"/>
    <xf numFmtId="0" fontId="10" fillId="0" borderId="0" xfId="0" applyFont="1" applyAlignment="1">
      <alignment horizontal="center"/>
    </xf>
    <xf numFmtId="0" fontId="9" fillId="0" borderId="0" xfId="0" applyFont="1"/>
    <xf numFmtId="0" fontId="9" fillId="5" borderId="0" xfId="0" applyFont="1" applyFill="1"/>
    <xf numFmtId="0" fontId="10" fillId="5" borderId="0" xfId="0" applyFont="1" applyFill="1"/>
    <xf numFmtId="0" fontId="10" fillId="0" borderId="0" xfId="0" applyFont="1" applyAlignment="1">
      <alignment horizontal="right" vertical="center"/>
    </xf>
    <xf numFmtId="9" fontId="10" fillId="0" borderId="0" xfId="0" applyNumberFormat="1" applyFont="1"/>
    <xf numFmtId="0" fontId="10" fillId="3" borderId="0" xfId="0" applyFont="1" applyFill="1"/>
    <xf numFmtId="0" fontId="10" fillId="2" borderId="0" xfId="0" applyFont="1" applyFill="1"/>
    <xf numFmtId="0" fontId="10" fillId="0" borderId="0" xfId="0" applyFont="1" applyFill="1"/>
    <xf numFmtId="0" fontId="17" fillId="0" borderId="0" xfId="0" applyFont="1" applyBorder="1" applyAlignment="1">
      <alignment vertical="center" wrapText="1"/>
    </xf>
    <xf numFmtId="3" fontId="17" fillId="0" borderId="0" xfId="0" applyNumberFormat="1" applyFont="1" applyBorder="1" applyAlignment="1">
      <alignment vertical="center" wrapText="1"/>
    </xf>
    <xf numFmtId="0" fontId="10" fillId="4" borderId="0" xfId="0" quotePrefix="1" applyFont="1" applyFill="1"/>
    <xf numFmtId="0" fontId="6" fillId="3" borderId="4" xfId="0" applyFont="1" applyFill="1" applyBorder="1" applyAlignment="1">
      <alignment horizontal="center" vertical="center" wrapText="1"/>
    </xf>
    <xf numFmtId="165" fontId="6" fillId="2" borderId="4" xfId="0" applyNumberFormat="1" applyFont="1" applyFill="1" applyBorder="1" applyAlignment="1">
      <alignment horizontal="center" vertical="center" wrapText="1"/>
    </xf>
    <xf numFmtId="3" fontId="5" fillId="2" borderId="4" xfId="0" applyNumberFormat="1" applyFont="1" applyFill="1" applyBorder="1" applyAlignment="1">
      <alignment horizontal="center" vertical="center" wrapText="1"/>
    </xf>
    <xf numFmtId="166" fontId="2" fillId="7" borderId="0" xfId="1" applyNumberFormat="1" applyFont="1" applyFill="1"/>
    <xf numFmtId="0" fontId="2" fillId="0" borderId="0" xfId="0" applyFont="1" applyAlignment="1">
      <alignment horizontal="left" vertical="center" wrapText="1"/>
    </xf>
    <xf numFmtId="165" fontId="10" fillId="2" borderId="1" xfId="1" applyFont="1" applyFill="1" applyBorder="1" applyAlignment="1"/>
    <xf numFmtId="165" fontId="9" fillId="2" borderId="2" xfId="1" applyFont="1" applyFill="1" applyBorder="1" applyAlignment="1"/>
    <xf numFmtId="0" fontId="9" fillId="6" borderId="0" xfId="0" applyFont="1" applyFill="1" applyAlignment="1">
      <alignment vertical="center"/>
    </xf>
    <xf numFmtId="0" fontId="11" fillId="6" borderId="7" xfId="0" applyFont="1" applyFill="1" applyBorder="1" applyAlignment="1">
      <alignment vertical="center"/>
    </xf>
    <xf numFmtId="166" fontId="11" fillId="6" borderId="7" xfId="0" applyNumberFormat="1" applyFont="1" applyFill="1" applyBorder="1" applyAlignment="1">
      <alignment vertical="center"/>
    </xf>
    <xf numFmtId="0" fontId="10" fillId="6" borderId="1" xfId="0" applyFont="1" applyFill="1" applyBorder="1" applyAlignment="1">
      <alignment horizontal="center" vertical="center"/>
    </xf>
    <xf numFmtId="0" fontId="9" fillId="6" borderId="8" xfId="0" applyFont="1" applyFill="1" applyBorder="1" applyAlignment="1">
      <alignment horizontal="center" vertical="center"/>
    </xf>
    <xf numFmtId="0" fontId="9" fillId="6" borderId="1" xfId="0" applyFont="1" applyFill="1" applyBorder="1" applyAlignment="1">
      <alignment horizontal="center" vertical="center"/>
    </xf>
    <xf numFmtId="0" fontId="11" fillId="6" borderId="8" xfId="0" applyFont="1" applyFill="1" applyBorder="1" applyAlignment="1">
      <alignment vertical="center" wrapText="1"/>
    </xf>
    <xf numFmtId="0" fontId="16" fillId="6" borderId="1" xfId="0" applyFont="1" applyFill="1" applyBorder="1" applyAlignment="1">
      <alignment vertical="center" wrapText="1"/>
    </xf>
    <xf numFmtId="0" fontId="16" fillId="6" borderId="2" xfId="0" applyFont="1" applyFill="1" applyBorder="1" applyAlignment="1">
      <alignment horizontal="center" vertical="center" wrapText="1"/>
    </xf>
    <xf numFmtId="0" fontId="5" fillId="6" borderId="1" xfId="0" applyFont="1" applyFill="1" applyBorder="1" applyAlignment="1">
      <alignment vertical="center" wrapText="1"/>
    </xf>
    <xf numFmtId="0" fontId="5" fillId="6" borderId="2" xfId="0" applyFont="1" applyFill="1" applyBorder="1" applyAlignment="1">
      <alignment horizontal="center" vertical="center" wrapText="1"/>
    </xf>
    <xf numFmtId="166" fontId="1" fillId="0" borderId="0" xfId="1" applyNumberFormat="1" applyFont="1" applyAlignment="1">
      <alignment wrapText="1"/>
    </xf>
    <xf numFmtId="0" fontId="11" fillId="6" borderId="0" xfId="0" applyFont="1" applyFill="1" applyBorder="1" applyAlignment="1">
      <alignment vertical="center"/>
    </xf>
    <xf numFmtId="166" fontId="11" fillId="6" borderId="0" xfId="0" applyNumberFormat="1" applyFont="1" applyFill="1" applyBorder="1" applyAlignment="1">
      <alignment vertical="center"/>
    </xf>
    <xf numFmtId="0" fontId="10" fillId="0" borderId="0" xfId="0" applyFont="1" applyBorder="1" applyAlignment="1"/>
    <xf numFmtId="166" fontId="10" fillId="3" borderId="26" xfId="0" applyNumberFormat="1" applyFont="1" applyFill="1" applyBorder="1" applyAlignment="1"/>
    <xf numFmtId="10" fontId="10" fillId="2" borderId="26" xfId="2" applyNumberFormat="1" applyFont="1" applyFill="1" applyBorder="1" applyAlignment="1"/>
    <xf numFmtId="165" fontId="10" fillId="2" borderId="26" xfId="0" applyNumberFormat="1" applyFont="1" applyFill="1" applyBorder="1" applyAlignment="1"/>
    <xf numFmtId="166" fontId="9" fillId="2" borderId="26" xfId="0" applyNumberFormat="1" applyFont="1" applyFill="1" applyBorder="1" applyAlignment="1"/>
    <xf numFmtId="0" fontId="10" fillId="0" borderId="26" xfId="0" applyFont="1" applyBorder="1" applyAlignment="1"/>
    <xf numFmtId="165" fontId="9" fillId="2" borderId="26" xfId="0" applyNumberFormat="1" applyFont="1" applyFill="1" applyBorder="1" applyAlignment="1"/>
    <xf numFmtId="0" fontId="9" fillId="0" borderId="26" xfId="0" applyFont="1" applyBorder="1" applyAlignment="1"/>
    <xf numFmtId="0" fontId="1" fillId="8" borderId="0" xfId="0" applyFont="1" applyFill="1"/>
    <xf numFmtId="0" fontId="10" fillId="8" borderId="0" xfId="0" applyFont="1" applyFill="1" applyAlignment="1">
      <alignment horizontal="left" vertical="center" indent="2"/>
    </xf>
    <xf numFmtId="0" fontId="10" fillId="8" borderId="0" xfId="0" applyFont="1" applyFill="1"/>
    <xf numFmtId="0" fontId="19" fillId="0" borderId="19" xfId="0" applyFont="1" applyBorder="1" applyAlignment="1">
      <alignment horizontal="center" vertical="center" wrapText="1"/>
    </xf>
    <xf numFmtId="10" fontId="19" fillId="2" borderId="12" xfId="2" applyNumberFormat="1" applyFont="1" applyFill="1" applyBorder="1"/>
    <xf numFmtId="0" fontId="19" fillId="0" borderId="0" xfId="0" applyFont="1"/>
    <xf numFmtId="0" fontId="19" fillId="0" borderId="20" xfId="0" applyFont="1" applyBorder="1" applyAlignment="1">
      <alignment horizontal="center" vertical="center" wrapText="1"/>
    </xf>
    <xf numFmtId="3" fontId="19" fillId="3" borderId="15" xfId="0" applyNumberFormat="1" applyFont="1" applyFill="1" applyBorder="1" applyAlignment="1">
      <alignment vertical="center" wrapText="1"/>
    </xf>
    <xf numFmtId="0" fontId="21" fillId="6" borderId="11" xfId="0" applyFont="1" applyFill="1" applyBorder="1" applyAlignment="1">
      <alignment vertical="center" wrapText="1"/>
    </xf>
    <xf numFmtId="0" fontId="22" fillId="6" borderId="18" xfId="0" applyFont="1" applyFill="1" applyBorder="1" applyAlignment="1">
      <alignment vertical="center" wrapText="1"/>
    </xf>
    <xf numFmtId="0" fontId="22" fillId="6" borderId="23" xfId="0" applyFont="1" applyFill="1" applyBorder="1" applyAlignment="1">
      <alignment vertical="center" wrapText="1"/>
    </xf>
    <xf numFmtId="0" fontId="23" fillId="0" borderId="19" xfId="0" applyFont="1" applyBorder="1" applyAlignment="1">
      <alignment vertical="center" wrapText="1"/>
    </xf>
    <xf numFmtId="165" fontId="19" fillId="2" borderId="12" xfId="1" applyFont="1" applyFill="1" applyBorder="1"/>
    <xf numFmtId="0" fontId="23" fillId="0" borderId="21" xfId="0" applyFont="1" applyBorder="1" applyAlignment="1">
      <alignment vertical="center" wrapText="1"/>
    </xf>
    <xf numFmtId="164" fontId="19" fillId="3" borderId="13" xfId="0" applyNumberFormat="1" applyFont="1" applyFill="1" applyBorder="1" applyAlignment="1">
      <alignment horizontal="right" vertical="center" wrapText="1"/>
    </xf>
    <xf numFmtId="0" fontId="19" fillId="0" borderId="14" xfId="0" quotePrefix="1" applyFont="1" applyBorder="1" applyAlignment="1">
      <alignment horizontal="center"/>
    </xf>
    <xf numFmtId="0" fontId="21" fillId="6" borderId="20" xfId="0" applyFont="1" applyFill="1" applyBorder="1" applyAlignment="1">
      <alignment vertical="center"/>
    </xf>
    <xf numFmtId="0" fontId="21" fillId="6" borderId="15" xfId="0" applyFont="1" applyFill="1" applyBorder="1" applyAlignment="1">
      <alignment vertical="center"/>
    </xf>
    <xf numFmtId="10" fontId="19" fillId="2" borderId="16" xfId="2" applyNumberFormat="1" applyFont="1" applyFill="1" applyBorder="1"/>
    <xf numFmtId="10" fontId="21" fillId="6" borderId="15" xfId="2" applyNumberFormat="1" applyFont="1" applyFill="1" applyBorder="1" applyAlignment="1">
      <alignment vertical="center"/>
    </xf>
    <xf numFmtId="10" fontId="21" fillId="6" borderId="22" xfId="2" applyNumberFormat="1" applyFont="1" applyFill="1" applyBorder="1" applyAlignment="1">
      <alignment vertical="center"/>
    </xf>
    <xf numFmtId="0" fontId="5" fillId="0" borderId="0" xfId="0" applyFont="1" applyBorder="1" applyAlignment="1">
      <alignment vertical="center" wrapText="1"/>
    </xf>
    <xf numFmtId="0" fontId="24" fillId="0" borderId="3" xfId="0" applyFont="1" applyBorder="1" applyAlignment="1">
      <alignment vertical="center" wrapText="1"/>
    </xf>
    <xf numFmtId="3" fontId="24" fillId="3" borderId="4" xfId="0" applyNumberFormat="1" applyFont="1" applyFill="1" applyBorder="1" applyAlignment="1">
      <alignment horizontal="center" vertical="center" wrapText="1"/>
    </xf>
    <xf numFmtId="164" fontId="24" fillId="0" borderId="4" xfId="0" applyNumberFormat="1" applyFont="1" applyBorder="1" applyAlignment="1">
      <alignment horizontal="center" vertical="center" wrapText="1"/>
    </xf>
    <xf numFmtId="0" fontId="24" fillId="0" borderId="4" xfId="0" applyFont="1" applyBorder="1" applyAlignment="1">
      <alignment horizontal="center" vertical="center" wrapText="1"/>
    </xf>
    <xf numFmtId="0" fontId="18" fillId="6" borderId="3" xfId="0" applyFont="1" applyFill="1" applyBorder="1" applyAlignment="1">
      <alignment vertical="center" wrapText="1"/>
    </xf>
    <xf numFmtId="3" fontId="25" fillId="2" borderId="4" xfId="0" applyNumberFormat="1" applyFont="1" applyFill="1" applyBorder="1" applyAlignment="1">
      <alignment horizontal="center" vertical="center" wrapText="1"/>
    </xf>
    <xf numFmtId="0" fontId="18" fillId="0" borderId="4" xfId="0" applyFont="1" applyBorder="1" applyAlignment="1">
      <alignment horizontal="center" vertical="center" wrapText="1"/>
    </xf>
    <xf numFmtId="3" fontId="24" fillId="2" borderId="4" xfId="0" applyNumberFormat="1" applyFont="1" applyFill="1" applyBorder="1" applyAlignment="1">
      <alignment horizontal="center" vertical="center" wrapText="1"/>
    </xf>
    <xf numFmtId="0" fontId="24" fillId="0" borderId="0" xfId="0" applyFont="1" applyBorder="1" applyAlignment="1">
      <alignment vertical="center" wrapText="1"/>
    </xf>
    <xf numFmtId="0" fontId="26" fillId="0" borderId="3" xfId="0" applyFont="1" applyBorder="1" applyAlignment="1">
      <alignment vertical="center" wrapText="1"/>
    </xf>
    <xf numFmtId="3" fontId="26" fillId="0" borderId="4" xfId="0" applyNumberFormat="1" applyFont="1" applyBorder="1" applyAlignment="1">
      <alignment vertical="center" wrapText="1"/>
    </xf>
    <xf numFmtId="164" fontId="26" fillId="0" borderId="4" xfId="0" applyNumberFormat="1" applyFont="1" applyBorder="1" applyAlignment="1">
      <alignment vertical="center" wrapText="1"/>
    </xf>
    <xf numFmtId="0" fontId="0" fillId="0" borderId="0" xfId="0" applyFont="1"/>
    <xf numFmtId="0" fontId="10" fillId="0" borderId="5" xfId="0" applyFont="1" applyFill="1" applyBorder="1" applyAlignment="1">
      <alignment horizontal="left"/>
    </xf>
    <xf numFmtId="0" fontId="10" fillId="0" borderId="0" xfId="0" applyFont="1" applyAlignment="1">
      <alignment horizontal="left"/>
    </xf>
    <xf numFmtId="0" fontId="19" fillId="0" borderId="0" xfId="0" applyFont="1" applyAlignment="1">
      <alignment vertical="center"/>
    </xf>
    <xf numFmtId="0" fontId="19" fillId="0" borderId="5" xfId="0" applyFont="1" applyBorder="1" applyAlignment="1">
      <alignment horizontal="center"/>
    </xf>
    <xf numFmtId="0" fontId="26" fillId="0" borderId="0" xfId="0" applyFont="1" applyBorder="1" applyAlignment="1">
      <alignment vertical="center" wrapText="1"/>
    </xf>
    <xf numFmtId="3" fontId="26" fillId="0" borderId="0" xfId="0" applyNumberFormat="1" applyFont="1" applyBorder="1" applyAlignment="1">
      <alignment vertical="center" wrapText="1"/>
    </xf>
    <xf numFmtId="9" fontId="26" fillId="2" borderId="0" xfId="0" applyNumberFormat="1" applyFont="1" applyFill="1" applyBorder="1" applyAlignment="1">
      <alignment vertical="center" wrapText="1"/>
    </xf>
    <xf numFmtId="0" fontId="2" fillId="0" borderId="0" xfId="0" applyFont="1" applyAlignment="1">
      <alignment vertical="center" wrapText="1"/>
    </xf>
    <xf numFmtId="0" fontId="5" fillId="5" borderId="1" xfId="0" applyFont="1" applyFill="1" applyBorder="1" applyAlignment="1">
      <alignment vertical="center" wrapText="1"/>
    </xf>
    <xf numFmtId="0" fontId="5" fillId="5" borderId="2" xfId="0" applyFont="1" applyFill="1" applyBorder="1" applyAlignment="1">
      <alignment vertical="center" wrapText="1"/>
    </xf>
    <xf numFmtId="0" fontId="5" fillId="5" borderId="3" xfId="0" applyFont="1" applyFill="1" applyBorder="1" applyAlignment="1">
      <alignment vertical="center" wrapText="1"/>
    </xf>
    <xf numFmtId="0" fontId="5" fillId="5" borderId="4" xfId="0" applyFont="1" applyFill="1" applyBorder="1" applyAlignment="1">
      <alignment vertical="center" wrapText="1"/>
    </xf>
    <xf numFmtId="0" fontId="7" fillId="0" borderId="4" xfId="0" applyFont="1" applyBorder="1" applyAlignment="1">
      <alignment horizontal="left" vertical="top" wrapText="1"/>
    </xf>
    <xf numFmtId="0" fontId="7" fillId="0" borderId="3" xfId="0" applyFont="1" applyBorder="1" applyAlignment="1">
      <alignment vertical="center" wrapText="1"/>
    </xf>
    <xf numFmtId="0" fontId="27" fillId="0" borderId="0" xfId="0" applyFont="1"/>
    <xf numFmtId="166" fontId="6" fillId="0" borderId="0" xfId="1" applyNumberFormat="1" applyFont="1" applyBorder="1" applyAlignment="1">
      <alignment vertical="center" wrapText="1"/>
    </xf>
    <xf numFmtId="166" fontId="6" fillId="0" borderId="0" xfId="1" applyNumberFormat="1" applyFont="1" applyBorder="1" applyAlignment="1">
      <alignment horizontal="center" vertical="center" wrapText="1"/>
    </xf>
    <xf numFmtId="0" fontId="6" fillId="0" borderId="1" xfId="0" applyFont="1" applyBorder="1" applyAlignment="1">
      <alignment vertical="center" wrapText="1"/>
    </xf>
    <xf numFmtId="166" fontId="6" fillId="3" borderId="2" xfId="1" applyNumberFormat="1" applyFont="1" applyFill="1" applyBorder="1" applyAlignment="1">
      <alignment vertical="center" wrapText="1"/>
    </xf>
    <xf numFmtId="166" fontId="6" fillId="0" borderId="2" xfId="1" applyNumberFormat="1" applyFont="1" applyBorder="1" applyAlignment="1">
      <alignment horizontal="center" vertical="center" wrapText="1"/>
    </xf>
    <xf numFmtId="166" fontId="1" fillId="3" borderId="26" xfId="0" applyNumberFormat="1" applyFont="1" applyFill="1" applyBorder="1"/>
    <xf numFmtId="166" fontId="6" fillId="0" borderId="26" xfId="1" applyNumberFormat="1" applyFont="1" applyBorder="1" applyAlignment="1">
      <alignment horizontal="center" vertical="center" wrapText="1"/>
    </xf>
    <xf numFmtId="0" fontId="2" fillId="0" borderId="26" xfId="0" applyFont="1" applyBorder="1"/>
    <xf numFmtId="0" fontId="1" fillId="0" borderId="1" xfId="0" applyFont="1" applyBorder="1"/>
    <xf numFmtId="166" fontId="1" fillId="2" borderId="26" xfId="0" applyNumberFormat="1" applyFont="1" applyFill="1" applyBorder="1"/>
    <xf numFmtId="166" fontId="1" fillId="3" borderId="27" xfId="0" applyNumberFormat="1" applyFont="1" applyFill="1" applyBorder="1"/>
    <xf numFmtId="0" fontId="2" fillId="5" borderId="8" xfId="0" applyFont="1" applyFill="1" applyBorder="1"/>
    <xf numFmtId="0" fontId="1" fillId="5" borderId="9" xfId="0" applyFont="1" applyFill="1" applyBorder="1"/>
    <xf numFmtId="0" fontId="1" fillId="5" borderId="2" xfId="0" applyFont="1" applyFill="1" applyBorder="1"/>
    <xf numFmtId="0" fontId="5" fillId="5"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10" fontId="26" fillId="2" borderId="4" xfId="0" applyNumberFormat="1" applyFont="1" applyFill="1" applyBorder="1" applyAlignment="1">
      <alignment vertical="center" wrapText="1"/>
    </xf>
    <xf numFmtId="4" fontId="5" fillId="2" borderId="4" xfId="0" applyNumberFormat="1" applyFont="1" applyFill="1" applyBorder="1" applyAlignment="1">
      <alignment horizontal="center" vertical="center" wrapText="1"/>
    </xf>
    <xf numFmtId="0" fontId="2" fillId="8" borderId="0" xfId="0" applyFont="1" applyFill="1" applyAlignment="1">
      <alignment horizontal="center" vertical="center" wrapText="1"/>
    </xf>
    <xf numFmtId="0" fontId="2" fillId="0" borderId="0" xfId="0" applyFont="1" applyAlignment="1">
      <alignment horizontal="left" vertical="center" wrapText="1"/>
    </xf>
    <xf numFmtId="0" fontId="12" fillId="8" borderId="0" xfId="0" applyFont="1" applyFill="1" applyAlignment="1">
      <alignment horizontal="left" vertical="center" wrapText="1"/>
    </xf>
    <xf numFmtId="0" fontId="10" fillId="5" borderId="0" xfId="0" applyFont="1" applyFill="1" applyAlignment="1">
      <alignment horizontal="left"/>
    </xf>
    <xf numFmtId="0" fontId="16" fillId="6" borderId="8" xfId="0" applyFont="1" applyFill="1" applyBorder="1" applyAlignment="1">
      <alignment horizontal="center" vertical="center" wrapText="1"/>
    </xf>
    <xf numFmtId="0" fontId="16" fillId="6" borderId="2" xfId="0" applyFont="1" applyFill="1" applyBorder="1" applyAlignment="1">
      <alignment horizontal="center" vertical="center" wrapText="1"/>
    </xf>
    <xf numFmtId="0" fontId="19" fillId="0" borderId="17" xfId="0" applyFont="1" applyBorder="1" applyAlignment="1">
      <alignment horizontal="center" vertical="center"/>
    </xf>
    <xf numFmtId="0" fontId="19" fillId="0" borderId="24" xfId="0" applyFont="1" applyBorder="1" applyAlignment="1">
      <alignment horizontal="center" vertical="center"/>
    </xf>
    <xf numFmtId="0" fontId="19" fillId="0" borderId="25" xfId="0" applyFont="1" applyBorder="1" applyAlignment="1">
      <alignment horizontal="center" vertical="center"/>
    </xf>
    <xf numFmtId="0" fontId="19" fillId="0" borderId="4" xfId="0" applyFont="1" applyBorder="1" applyAlignment="1">
      <alignment horizontal="center" vertical="center"/>
    </xf>
    <xf numFmtId="0" fontId="10" fillId="5" borderId="0" xfId="0" applyFont="1" applyFill="1" applyAlignment="1">
      <alignment horizontal="left" wrapText="1"/>
    </xf>
    <xf numFmtId="0" fontId="10" fillId="4" borderId="0" xfId="0" applyFont="1" applyFill="1" applyAlignment="1">
      <alignment horizontal="left" vertical="top" wrapText="1"/>
    </xf>
    <xf numFmtId="0" fontId="1" fillId="8" borderId="0" xfId="0" applyFont="1" applyFill="1" applyAlignment="1">
      <alignment horizontal="left" wrapText="1"/>
    </xf>
    <xf numFmtId="43" fontId="6" fillId="0" borderId="4" xfId="0" applyNumberFormat="1" applyFont="1" applyBorder="1" applyAlignment="1">
      <alignment horizontal="center" vertical="center" wrapText="1"/>
    </xf>
    <xf numFmtId="165" fontId="6" fillId="0" borderId="4" xfId="1" applyFont="1" applyBorder="1" applyAlignment="1">
      <alignment horizontal="center" vertical="center" wrapText="1"/>
    </xf>
    <xf numFmtId="165" fontId="6" fillId="2" borderId="26" xfId="1" applyNumberFormat="1" applyFont="1" applyFill="1" applyBorder="1" applyAlignment="1">
      <alignment horizontal="center" vertical="center" wrapText="1"/>
    </xf>
    <xf numFmtId="165" fontId="6" fillId="2" borderId="4" xfId="1" applyNumberFormat="1" applyFont="1" applyFill="1" applyBorder="1" applyAlignment="1">
      <alignment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247650</xdr:colOff>
      <xdr:row>73</xdr:row>
      <xdr:rowOff>200025</xdr:rowOff>
    </xdr:from>
    <xdr:to>
      <xdr:col>3</xdr:col>
      <xdr:colOff>1057275</xdr:colOff>
      <xdr:row>75</xdr:row>
      <xdr:rowOff>38100</xdr:rowOff>
    </xdr:to>
    <xdr:sp macro="" textlink="">
      <xdr:nvSpPr>
        <xdr:cNvPr id="6" name="Arrow: Left 5">
          <a:extLst>
            <a:ext uri="{FF2B5EF4-FFF2-40B4-BE49-F238E27FC236}">
              <a16:creationId xmlns:a16="http://schemas.microsoft.com/office/drawing/2014/main" id="{BF9CFAC0-1F30-4FCF-A0AA-504811F1BE9F}"/>
            </a:ext>
          </a:extLst>
        </xdr:cNvPr>
        <xdr:cNvSpPr/>
      </xdr:nvSpPr>
      <xdr:spPr>
        <a:xfrm>
          <a:off x="4381500" y="22002750"/>
          <a:ext cx="809625" cy="3143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257175</xdr:colOff>
      <xdr:row>85</xdr:row>
      <xdr:rowOff>209550</xdr:rowOff>
    </xdr:from>
    <xdr:to>
      <xdr:col>3</xdr:col>
      <xdr:colOff>1066800</xdr:colOff>
      <xdr:row>87</xdr:row>
      <xdr:rowOff>47625</xdr:rowOff>
    </xdr:to>
    <xdr:sp macro="" textlink="">
      <xdr:nvSpPr>
        <xdr:cNvPr id="10" name="Arrow: Left 9">
          <a:extLst>
            <a:ext uri="{FF2B5EF4-FFF2-40B4-BE49-F238E27FC236}">
              <a16:creationId xmlns:a16="http://schemas.microsoft.com/office/drawing/2014/main" id="{85335F28-028E-4364-9BC2-7E9AE663E9CD}"/>
            </a:ext>
          </a:extLst>
        </xdr:cNvPr>
        <xdr:cNvSpPr/>
      </xdr:nvSpPr>
      <xdr:spPr>
        <a:xfrm>
          <a:off x="4391025" y="25003125"/>
          <a:ext cx="809625" cy="3143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1057275</xdr:colOff>
      <xdr:row>74</xdr:row>
      <xdr:rowOff>119063</xdr:rowOff>
    </xdr:from>
    <xdr:to>
      <xdr:col>3</xdr:col>
      <xdr:colOff>1066800</xdr:colOff>
      <xdr:row>86</xdr:row>
      <xdr:rowOff>190500</xdr:rowOff>
    </xdr:to>
    <xdr:cxnSp macro="">
      <xdr:nvCxnSpPr>
        <xdr:cNvPr id="11" name="Straight Connector 10">
          <a:extLst>
            <a:ext uri="{FF2B5EF4-FFF2-40B4-BE49-F238E27FC236}">
              <a16:creationId xmlns:a16="http://schemas.microsoft.com/office/drawing/2014/main" id="{7E67D6AF-F3E1-4475-8177-2090DDD82626}"/>
            </a:ext>
          </a:extLst>
        </xdr:cNvPr>
        <xdr:cNvCxnSpPr>
          <a:stCxn id="6" idx="3"/>
        </xdr:cNvCxnSpPr>
      </xdr:nvCxnSpPr>
      <xdr:spPr>
        <a:xfrm>
          <a:off x="5191125" y="22159913"/>
          <a:ext cx="9525" cy="3062287"/>
        </a:xfrm>
        <a:prstGeom prst="line">
          <a:avLst/>
        </a:prstGeom>
        <a:ln w="381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461963</xdr:colOff>
      <xdr:row>75</xdr:row>
      <xdr:rowOff>180974</xdr:rowOff>
    </xdr:from>
    <xdr:to>
      <xdr:col>3</xdr:col>
      <xdr:colOff>862013</xdr:colOff>
      <xdr:row>84</xdr:row>
      <xdr:rowOff>195263</xdr:rowOff>
    </xdr:to>
    <xdr:sp macro="" textlink="">
      <xdr:nvSpPr>
        <xdr:cNvPr id="12" name="TextBox 11">
          <a:extLst>
            <a:ext uri="{FF2B5EF4-FFF2-40B4-BE49-F238E27FC236}">
              <a16:creationId xmlns:a16="http://schemas.microsoft.com/office/drawing/2014/main" id="{1E1EA61B-4C50-4BED-A7A8-E19FE88E2991}"/>
            </a:ext>
          </a:extLst>
        </xdr:cNvPr>
        <xdr:cNvSpPr txBox="1"/>
      </xdr:nvSpPr>
      <xdr:spPr>
        <a:xfrm rot="16200000">
          <a:off x="3655218" y="23400544"/>
          <a:ext cx="2281239" cy="400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These numbers should be the same. </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1051560</xdr:colOff>
      <xdr:row>33</xdr:row>
      <xdr:rowOff>243840</xdr:rowOff>
    </xdr:from>
    <xdr:to>
      <xdr:col>2</xdr:col>
      <xdr:colOff>1051560</xdr:colOff>
      <xdr:row>36</xdr:row>
      <xdr:rowOff>83820</xdr:rowOff>
    </xdr:to>
    <xdr:cxnSp macro="">
      <xdr:nvCxnSpPr>
        <xdr:cNvPr id="3" name="Straight Arrow Connector 2">
          <a:extLst>
            <a:ext uri="{FF2B5EF4-FFF2-40B4-BE49-F238E27FC236}">
              <a16:creationId xmlns:a16="http://schemas.microsoft.com/office/drawing/2014/main" id="{B6F0D32A-0F41-4757-8E8A-12A9D089B24D}"/>
            </a:ext>
          </a:extLst>
        </xdr:cNvPr>
        <xdr:cNvCxnSpPr/>
      </xdr:nvCxnSpPr>
      <xdr:spPr>
        <a:xfrm>
          <a:off x="4968240" y="7825740"/>
          <a:ext cx="0" cy="922020"/>
        </a:xfrm>
        <a:prstGeom prst="straightConnector1">
          <a:avLst/>
        </a:prstGeom>
        <a:ln>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815340</xdr:colOff>
      <xdr:row>33</xdr:row>
      <xdr:rowOff>190500</xdr:rowOff>
    </xdr:from>
    <xdr:to>
      <xdr:col>6</xdr:col>
      <xdr:colOff>815340</xdr:colOff>
      <xdr:row>36</xdr:row>
      <xdr:rowOff>30480</xdr:rowOff>
    </xdr:to>
    <xdr:cxnSp macro="">
      <xdr:nvCxnSpPr>
        <xdr:cNvPr id="4" name="Straight Arrow Connector 3">
          <a:extLst>
            <a:ext uri="{FF2B5EF4-FFF2-40B4-BE49-F238E27FC236}">
              <a16:creationId xmlns:a16="http://schemas.microsoft.com/office/drawing/2014/main" id="{F30C515E-939E-498B-9D78-681B55667968}"/>
            </a:ext>
          </a:extLst>
        </xdr:cNvPr>
        <xdr:cNvCxnSpPr/>
      </xdr:nvCxnSpPr>
      <xdr:spPr>
        <a:xfrm>
          <a:off x="10942320" y="7772400"/>
          <a:ext cx="0" cy="922020"/>
        </a:xfrm>
        <a:prstGeom prst="straightConnector1">
          <a:avLst/>
        </a:prstGeom>
        <a:ln>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1379220</xdr:colOff>
      <xdr:row>33</xdr:row>
      <xdr:rowOff>220980</xdr:rowOff>
    </xdr:from>
    <xdr:to>
      <xdr:col>4</xdr:col>
      <xdr:colOff>1379220</xdr:colOff>
      <xdr:row>36</xdr:row>
      <xdr:rowOff>60960</xdr:rowOff>
    </xdr:to>
    <xdr:cxnSp macro="">
      <xdr:nvCxnSpPr>
        <xdr:cNvPr id="5" name="Straight Arrow Connector 4">
          <a:extLst>
            <a:ext uri="{FF2B5EF4-FFF2-40B4-BE49-F238E27FC236}">
              <a16:creationId xmlns:a16="http://schemas.microsoft.com/office/drawing/2014/main" id="{49A94D27-9406-41E0-AF5A-1510EBEAB43C}"/>
            </a:ext>
          </a:extLst>
        </xdr:cNvPr>
        <xdr:cNvCxnSpPr/>
      </xdr:nvCxnSpPr>
      <xdr:spPr>
        <a:xfrm>
          <a:off x="8305800" y="7802880"/>
          <a:ext cx="0" cy="922020"/>
        </a:xfrm>
        <a:prstGeom prst="straightConnector1">
          <a:avLst/>
        </a:prstGeom>
        <a:ln>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8F74B-2BB0-4E2E-A444-8D41B01D8536}">
  <dimension ref="A1:L87"/>
  <sheetViews>
    <sheetView tabSelected="1" topLeftCell="A76" zoomScale="93" zoomScaleNormal="93" zoomScaleSheetLayoutView="100" workbookViewId="0">
      <selection activeCell="E90" sqref="E90"/>
    </sheetView>
  </sheetViews>
  <sheetFormatPr defaultColWidth="9.1796875" defaultRowHeight="18.5" x14ac:dyDescent="0.45"/>
  <cols>
    <col min="1" max="1" width="30.453125" style="1" customWidth="1"/>
    <col min="2" max="2" width="16" style="1" customWidth="1"/>
    <col min="3" max="3" width="15.54296875" style="1" customWidth="1"/>
    <col min="4" max="4" width="23" style="1" customWidth="1"/>
    <col min="5" max="5" width="24.54296875" style="1" customWidth="1"/>
    <col min="6" max="6" width="16" style="1" customWidth="1"/>
    <col min="7" max="7" width="17.1796875" style="1" customWidth="1"/>
    <col min="8" max="9" width="9.1796875" style="1"/>
    <col min="10" max="10" width="12" style="1" bestFit="1" customWidth="1"/>
    <col min="11" max="16384" width="9.1796875" style="1"/>
  </cols>
  <sheetData>
    <row r="1" spans="1:12" s="37" customFormat="1" ht="21" x14ac:dyDescent="0.5">
      <c r="A1" s="62" t="s">
        <v>108</v>
      </c>
      <c r="B1" s="62"/>
      <c r="C1" s="62"/>
    </row>
    <row r="2" spans="1:12" s="37" customFormat="1" ht="21" x14ac:dyDescent="0.5">
      <c r="A2" s="63" t="s">
        <v>107</v>
      </c>
      <c r="B2" s="63"/>
      <c r="C2" s="63"/>
    </row>
    <row r="3" spans="1:12" s="37" customFormat="1" ht="21" x14ac:dyDescent="0.5">
      <c r="A3" s="59" t="s">
        <v>109</v>
      </c>
      <c r="B3" s="59"/>
      <c r="C3" s="59"/>
    </row>
    <row r="5" spans="1:12" ht="137.25" customHeight="1" x14ac:dyDescent="0.45">
      <c r="A5" s="165" t="s">
        <v>46</v>
      </c>
      <c r="B5" s="165"/>
      <c r="C5" s="165"/>
      <c r="D5" s="139"/>
      <c r="E5" s="139"/>
      <c r="F5" s="139"/>
      <c r="G5" s="139"/>
      <c r="H5" s="139"/>
      <c r="I5" s="139"/>
      <c r="J5" s="139"/>
      <c r="K5" s="139"/>
      <c r="L5" s="139"/>
    </row>
    <row r="6" spans="1:12" x14ac:dyDescent="0.45">
      <c r="A6" s="139"/>
      <c r="B6" s="139"/>
      <c r="C6" s="139"/>
      <c r="D6" s="139"/>
      <c r="E6" s="139"/>
      <c r="F6" s="139"/>
      <c r="G6" s="139"/>
      <c r="H6" s="139"/>
      <c r="I6" s="139"/>
      <c r="J6" s="139"/>
      <c r="K6" s="139"/>
      <c r="L6" s="139"/>
    </row>
    <row r="7" spans="1:12" ht="19" thickBot="1" x14ac:dyDescent="0.5">
      <c r="A7" s="139"/>
      <c r="B7" s="139"/>
      <c r="C7" s="139"/>
      <c r="D7" s="139"/>
      <c r="E7" s="139"/>
      <c r="F7" s="139"/>
      <c r="G7" s="139"/>
      <c r="H7" s="139"/>
      <c r="I7" s="139"/>
      <c r="J7" s="139"/>
      <c r="K7" s="139"/>
      <c r="L7" s="139"/>
    </row>
    <row r="8" spans="1:12" ht="19" thickBot="1" x14ac:dyDescent="0.5">
      <c r="A8" s="140" t="s">
        <v>1</v>
      </c>
      <c r="B8" s="141"/>
      <c r="C8" s="146" t="s">
        <v>39</v>
      </c>
      <c r="D8" s="13">
        <v>1800</v>
      </c>
    </row>
    <row r="9" spans="1:12" ht="19" thickBot="1" x14ac:dyDescent="0.5">
      <c r="A9" s="3" t="s">
        <v>2</v>
      </c>
      <c r="B9" s="4">
        <v>900</v>
      </c>
      <c r="C9" s="146" t="s">
        <v>40</v>
      </c>
      <c r="D9" s="33">
        <v>1600</v>
      </c>
    </row>
    <row r="10" spans="1:12" ht="19" thickBot="1" x14ac:dyDescent="0.5">
      <c r="A10" s="3" t="s">
        <v>3</v>
      </c>
      <c r="B10" s="4">
        <v>750</v>
      </c>
      <c r="C10" s="131" t="s">
        <v>45</v>
      </c>
      <c r="D10" s="14">
        <f>D8-D9</f>
        <v>200</v>
      </c>
    </row>
    <row r="11" spans="1:12" ht="19" thickBot="1" x14ac:dyDescent="0.5">
      <c r="A11" s="3" t="s">
        <v>4</v>
      </c>
      <c r="B11" s="5">
        <v>350</v>
      </c>
      <c r="C11" s="131" t="s">
        <v>41</v>
      </c>
      <c r="D11" s="14">
        <v>4300</v>
      </c>
    </row>
    <row r="12" spans="1:12" ht="47.25" customHeight="1" thickBot="1" x14ac:dyDescent="0.5">
      <c r="A12" s="3" t="s">
        <v>5</v>
      </c>
      <c r="B12" s="5">
        <v>65</v>
      </c>
    </row>
    <row r="13" spans="1:12" ht="19" thickBot="1" x14ac:dyDescent="0.5">
      <c r="A13" s="3"/>
      <c r="B13" s="5"/>
    </row>
    <row r="14" spans="1:12" ht="19" thickBot="1" x14ac:dyDescent="0.5">
      <c r="A14" s="142" t="s">
        <v>6</v>
      </c>
      <c r="B14" s="143"/>
    </row>
    <row r="15" spans="1:12" ht="19" thickBot="1" x14ac:dyDescent="0.5">
      <c r="A15" s="3" t="s">
        <v>7</v>
      </c>
      <c r="B15" s="4">
        <v>950000</v>
      </c>
    </row>
    <row r="16" spans="1:12" ht="37.5" thickBot="1" x14ac:dyDescent="0.5">
      <c r="A16" s="3" t="s">
        <v>8</v>
      </c>
      <c r="B16" s="4">
        <v>87500</v>
      </c>
    </row>
    <row r="17" spans="1:5" x14ac:dyDescent="0.45">
      <c r="A17" s="2"/>
    </row>
    <row r="18" spans="1:5" x14ac:dyDescent="0.45">
      <c r="A18" s="2"/>
    </row>
    <row r="19" spans="1:5" x14ac:dyDescent="0.45">
      <c r="A19" s="2"/>
    </row>
    <row r="20" spans="1:5" ht="38.25" customHeight="1" x14ac:dyDescent="0.45">
      <c r="A20" s="166" t="s">
        <v>9</v>
      </c>
      <c r="B20" s="166"/>
      <c r="C20" s="166"/>
      <c r="D20" s="166"/>
    </row>
    <row r="21" spans="1:5" ht="38.25" customHeight="1" x14ac:dyDescent="0.45">
      <c r="A21" s="72"/>
      <c r="B21" s="72"/>
      <c r="C21" s="72"/>
      <c r="D21" s="72"/>
    </row>
    <row r="23" spans="1:5" x14ac:dyDescent="0.45">
      <c r="A23" s="1" t="s">
        <v>38</v>
      </c>
      <c r="B23" s="17">
        <v>950000</v>
      </c>
      <c r="C23" s="15">
        <f>B23/B24</f>
        <v>527.77777777777783</v>
      </c>
      <c r="D23" s="1" t="s">
        <v>44</v>
      </c>
    </row>
    <row r="24" spans="1:5" x14ac:dyDescent="0.45">
      <c r="A24" s="10" t="s">
        <v>10</v>
      </c>
      <c r="B24" s="16">
        <v>1800</v>
      </c>
    </row>
    <row r="25" spans="1:5" ht="19" thickBot="1" x14ac:dyDescent="0.5">
      <c r="A25" s="10"/>
      <c r="B25" s="9"/>
    </row>
    <row r="26" spans="1:5" ht="37.5" thickBot="1" x14ac:dyDescent="0.5">
      <c r="A26" s="84" t="s">
        <v>11</v>
      </c>
      <c r="B26" s="85" t="s">
        <v>12</v>
      </c>
      <c r="C26" s="85" t="s">
        <v>13</v>
      </c>
    </row>
    <row r="27" spans="1:5" ht="19" thickBot="1" x14ac:dyDescent="0.5">
      <c r="A27" s="3" t="s">
        <v>2</v>
      </c>
      <c r="B27" s="68">
        <v>900</v>
      </c>
      <c r="C27" s="68">
        <v>900</v>
      </c>
    </row>
    <row r="28" spans="1:5" ht="19" thickBot="1" x14ac:dyDescent="0.5">
      <c r="A28" s="3" t="s">
        <v>3</v>
      </c>
      <c r="B28" s="68">
        <v>750</v>
      </c>
      <c r="C28" s="68">
        <v>750</v>
      </c>
    </row>
    <row r="29" spans="1:5" ht="19" thickBot="1" x14ac:dyDescent="0.5">
      <c r="A29" s="3" t="s">
        <v>14</v>
      </c>
      <c r="B29" s="68">
        <v>350</v>
      </c>
      <c r="C29" s="68">
        <v>350</v>
      </c>
    </row>
    <row r="30" spans="1:5" ht="37.5" thickBot="1" x14ac:dyDescent="0.5">
      <c r="A30" s="3" t="s">
        <v>5</v>
      </c>
      <c r="B30" s="68">
        <v>65</v>
      </c>
      <c r="C30" s="68">
        <v>65</v>
      </c>
    </row>
    <row r="31" spans="1:5" ht="19" thickBot="1" x14ac:dyDescent="0.5">
      <c r="A31" s="3" t="s">
        <v>15</v>
      </c>
      <c r="B31" s="7"/>
      <c r="C31" s="69">
        <f>C23</f>
        <v>527.77777777777783</v>
      </c>
    </row>
    <row r="32" spans="1:5" ht="19" thickBot="1" x14ac:dyDescent="0.5">
      <c r="A32" s="11" t="s">
        <v>16</v>
      </c>
      <c r="B32" s="70">
        <f>SUM(B27:B31)</f>
        <v>2065</v>
      </c>
      <c r="C32" s="164">
        <f>SUM(C27:C31)</f>
        <v>2592.7777777777778</v>
      </c>
      <c r="D32" s="32"/>
      <c r="E32" s="32"/>
    </row>
    <row r="33" spans="1:4" x14ac:dyDescent="0.45">
      <c r="A33" s="2"/>
    </row>
    <row r="34" spans="1:4" x14ac:dyDescent="0.45">
      <c r="A34" s="2" t="s">
        <v>17</v>
      </c>
    </row>
    <row r="35" spans="1:4" x14ac:dyDescent="0.45">
      <c r="A35" s="2"/>
    </row>
    <row r="36" spans="1:4" x14ac:dyDescent="0.45">
      <c r="A36" s="2"/>
    </row>
    <row r="37" spans="1:4" ht="19" thickBot="1" x14ac:dyDescent="0.5">
      <c r="A37" s="35" t="s">
        <v>112</v>
      </c>
    </row>
    <row r="38" spans="1:4" ht="19" thickBot="1" x14ac:dyDescent="0.5">
      <c r="A38" s="84" t="s">
        <v>18</v>
      </c>
      <c r="B38" s="85" t="s">
        <v>19</v>
      </c>
      <c r="C38" s="85" t="s">
        <v>12</v>
      </c>
      <c r="D38" s="85"/>
    </row>
    <row r="39" spans="1:4" ht="19" thickBot="1" x14ac:dyDescent="0.5">
      <c r="A39" s="145" t="s">
        <v>0</v>
      </c>
      <c r="B39" s="8"/>
      <c r="C39" s="18">
        <v>1600</v>
      </c>
      <c r="D39" s="7"/>
    </row>
    <row r="40" spans="1:4" ht="19" thickBot="1" x14ac:dyDescent="0.5">
      <c r="A40" s="6" t="s">
        <v>20</v>
      </c>
      <c r="B40" s="27">
        <v>4300</v>
      </c>
      <c r="C40" s="24">
        <f>C39*B40</f>
        <v>6880000</v>
      </c>
      <c r="D40" s="179"/>
    </row>
    <row r="41" spans="1:4" ht="22" thickBot="1" x14ac:dyDescent="0.5">
      <c r="A41" s="6" t="s">
        <v>21</v>
      </c>
      <c r="B41" s="27">
        <v>2000</v>
      </c>
      <c r="C41" s="34">
        <f>C39*B41</f>
        <v>3200000</v>
      </c>
      <c r="D41" s="178"/>
    </row>
    <row r="42" spans="1:4" ht="19" thickBot="1" x14ac:dyDescent="0.5">
      <c r="A42" s="12" t="s">
        <v>23</v>
      </c>
      <c r="B42" s="19"/>
      <c r="C42" s="27">
        <f>C40-C41</f>
        <v>3680000</v>
      </c>
      <c r="D42" s="178"/>
    </row>
    <row r="43" spans="1:4" ht="37.5" thickBot="1" x14ac:dyDescent="0.5">
      <c r="A43" s="12" t="s">
        <v>25</v>
      </c>
      <c r="B43" s="27">
        <v>65</v>
      </c>
      <c r="C43" s="28">
        <f>C39*B43</f>
        <v>104000</v>
      </c>
      <c r="D43" s="178"/>
    </row>
    <row r="44" spans="1:4" ht="19" thickBot="1" x14ac:dyDescent="0.5">
      <c r="A44" s="12" t="s">
        <v>27</v>
      </c>
      <c r="B44" s="19"/>
      <c r="C44" s="24">
        <f>C42-C43</f>
        <v>3576000</v>
      </c>
      <c r="D44" s="178"/>
    </row>
    <row r="45" spans="1:4" ht="19" thickBot="1" x14ac:dyDescent="0.5">
      <c r="A45" s="3" t="s">
        <v>29</v>
      </c>
      <c r="B45" s="19"/>
      <c r="C45" s="19"/>
      <c r="D45" s="7"/>
    </row>
    <row r="46" spans="1:4" ht="19" thickBot="1" x14ac:dyDescent="0.5">
      <c r="A46" s="6" t="s">
        <v>31</v>
      </c>
      <c r="B46" s="19"/>
      <c r="C46" s="27">
        <v>950000</v>
      </c>
      <c r="D46" s="7"/>
    </row>
    <row r="47" spans="1:4" ht="22" thickBot="1" x14ac:dyDescent="0.5">
      <c r="A47" s="6" t="s">
        <v>32</v>
      </c>
      <c r="B47" s="19"/>
      <c r="C47" s="29">
        <v>87500</v>
      </c>
      <c r="D47" s="178"/>
    </row>
    <row r="48" spans="1:4" ht="19" thickBot="1" x14ac:dyDescent="0.5">
      <c r="A48" s="6" t="s">
        <v>43</v>
      </c>
      <c r="B48" s="19"/>
      <c r="C48" s="24">
        <f>C46+C47</f>
        <v>1037500</v>
      </c>
      <c r="D48" s="178"/>
    </row>
    <row r="49" spans="1:4" ht="19" thickBot="1" x14ac:dyDescent="0.5">
      <c r="A49" s="6"/>
      <c r="B49" s="19"/>
      <c r="C49" s="19"/>
      <c r="D49" s="7"/>
    </row>
    <row r="50" spans="1:4" ht="19" thickBot="1" x14ac:dyDescent="0.5">
      <c r="A50" s="3" t="s">
        <v>34</v>
      </c>
      <c r="B50" s="19"/>
      <c r="C50" s="26">
        <f>C44-C48</f>
        <v>2538500</v>
      </c>
      <c r="D50" s="178"/>
    </row>
    <row r="51" spans="1:4" ht="19" thickBot="1" x14ac:dyDescent="0.5">
      <c r="A51" s="21"/>
      <c r="B51" s="22"/>
      <c r="C51" s="22"/>
      <c r="D51" s="23"/>
    </row>
    <row r="57" spans="1:4" ht="19" thickBot="1" x14ac:dyDescent="0.5"/>
    <row r="58" spans="1:4" ht="19" thickBot="1" x14ac:dyDescent="0.5">
      <c r="A58" s="85" t="s">
        <v>113</v>
      </c>
      <c r="B58" s="85" t="s">
        <v>19</v>
      </c>
      <c r="C58" s="85" t="s">
        <v>13</v>
      </c>
    </row>
    <row r="59" spans="1:4" ht="19" thickBot="1" x14ac:dyDescent="0.5">
      <c r="A59" s="144" t="s">
        <v>114</v>
      </c>
      <c r="B59" s="8">
        <v>1600</v>
      </c>
      <c r="C59" s="18"/>
    </row>
    <row r="60" spans="1:4" ht="19" thickBot="1" x14ac:dyDescent="0.5">
      <c r="A60" s="8" t="s">
        <v>20</v>
      </c>
      <c r="B60" s="30">
        <v>4300</v>
      </c>
      <c r="C60" s="24">
        <f>B59*B60</f>
        <v>6880000</v>
      </c>
    </row>
    <row r="61" spans="1:4" ht="19" thickBot="1" x14ac:dyDescent="0.5">
      <c r="A61" s="8" t="s">
        <v>22</v>
      </c>
      <c r="B61" s="30">
        <v>2527.7800000000002</v>
      </c>
      <c r="C61" s="24">
        <f>B59*B61</f>
        <v>4044448.0000000005</v>
      </c>
    </row>
    <row r="62" spans="1:4" ht="19" thickBot="1" x14ac:dyDescent="0.5">
      <c r="A62" s="5" t="s">
        <v>24</v>
      </c>
      <c r="B62" s="20"/>
      <c r="C62" s="27">
        <f>C60-C61</f>
        <v>2835551.9999999995</v>
      </c>
    </row>
    <row r="63" spans="1:4" ht="19" thickBot="1" x14ac:dyDescent="0.5">
      <c r="A63" s="5" t="s">
        <v>26</v>
      </c>
      <c r="B63" s="20"/>
      <c r="C63" s="19"/>
    </row>
    <row r="64" spans="1:4" ht="19" thickBot="1" x14ac:dyDescent="0.5">
      <c r="A64" s="8" t="s">
        <v>28</v>
      </c>
      <c r="B64" s="30">
        <v>65</v>
      </c>
      <c r="C64" s="27">
        <f>B59*B64</f>
        <v>104000</v>
      </c>
    </row>
    <row r="65" spans="1:3" ht="22" thickBot="1" x14ac:dyDescent="0.5">
      <c r="A65" s="8" t="s">
        <v>30</v>
      </c>
      <c r="B65" s="20"/>
      <c r="C65" s="29">
        <v>87500</v>
      </c>
    </row>
    <row r="66" spans="1:3" ht="19" thickBot="1" x14ac:dyDescent="0.5">
      <c r="A66" s="8" t="s">
        <v>42</v>
      </c>
      <c r="B66" s="20"/>
      <c r="C66" s="24">
        <f>C64+C65</f>
        <v>191500</v>
      </c>
    </row>
    <row r="67" spans="1:3" ht="19" thickBot="1" x14ac:dyDescent="0.5">
      <c r="A67" s="8"/>
      <c r="B67" s="20"/>
      <c r="C67" s="19"/>
    </row>
    <row r="68" spans="1:3" ht="19" thickBot="1" x14ac:dyDescent="0.5">
      <c r="A68" s="8"/>
      <c r="B68" s="20"/>
      <c r="C68" s="19"/>
    </row>
    <row r="69" spans="1:3" ht="19" thickBot="1" x14ac:dyDescent="0.5">
      <c r="A69" s="8"/>
      <c r="B69" s="20"/>
      <c r="C69" s="19"/>
    </row>
    <row r="70" spans="1:3" ht="19" thickBot="1" x14ac:dyDescent="0.5">
      <c r="A70" s="5" t="s">
        <v>34</v>
      </c>
      <c r="B70" s="20"/>
      <c r="C70" s="24">
        <f>C62-C66</f>
        <v>2644051.9999999995</v>
      </c>
    </row>
    <row r="71" spans="1:3" ht="19" thickBot="1" x14ac:dyDescent="0.5"/>
    <row r="72" spans="1:3" ht="19" thickBot="1" x14ac:dyDescent="0.5">
      <c r="A72" s="158" t="s">
        <v>35</v>
      </c>
      <c r="B72" s="159"/>
      <c r="C72" s="160"/>
    </row>
    <row r="73" spans="1:3" x14ac:dyDescent="0.45">
      <c r="A73" s="1" t="s">
        <v>116</v>
      </c>
      <c r="B73" s="157">
        <v>2644052</v>
      </c>
    </row>
    <row r="74" spans="1:3" x14ac:dyDescent="0.45">
      <c r="A74" s="1" t="s">
        <v>115</v>
      </c>
      <c r="B74" s="152">
        <v>2538500</v>
      </c>
    </row>
    <row r="75" spans="1:3" x14ac:dyDescent="0.45">
      <c r="A75" s="118" t="s">
        <v>33</v>
      </c>
      <c r="B75" s="147"/>
      <c r="C75" s="180">
        <f>B73-B74</f>
        <v>105552</v>
      </c>
    </row>
    <row r="76" spans="1:3" x14ac:dyDescent="0.45">
      <c r="A76" s="118"/>
      <c r="B76" s="147"/>
    </row>
    <row r="77" spans="1:3" ht="19" thickBot="1" x14ac:dyDescent="0.5">
      <c r="A77" s="154" t="s">
        <v>13</v>
      </c>
      <c r="B77" s="153"/>
      <c r="C77" s="153"/>
    </row>
    <row r="78" spans="1:3" ht="19" thickBot="1" x14ac:dyDescent="0.5">
      <c r="A78" s="149" t="s">
        <v>36</v>
      </c>
      <c r="B78" s="150">
        <v>200</v>
      </c>
      <c r="C78" s="151"/>
    </row>
    <row r="79" spans="1:3" ht="22" thickBot="1" x14ac:dyDescent="0.5">
      <c r="A79" s="6" t="s">
        <v>19</v>
      </c>
      <c r="B79" s="31">
        <v>2527.7800000000002</v>
      </c>
      <c r="C79" s="19"/>
    </row>
    <row r="80" spans="1:3" ht="19" thickBot="1" x14ac:dyDescent="0.5">
      <c r="A80" s="6" t="s">
        <v>37</v>
      </c>
      <c r="B80" s="155"/>
      <c r="C80" s="181">
        <f>B78*B79</f>
        <v>505556.00000000006</v>
      </c>
    </row>
    <row r="82" spans="1:3" ht="19" thickBot="1" x14ac:dyDescent="0.5">
      <c r="A82" s="118" t="s">
        <v>12</v>
      </c>
      <c r="B82" s="147"/>
      <c r="C82" s="148"/>
    </row>
    <row r="83" spans="1:3" ht="19" thickBot="1" x14ac:dyDescent="0.5">
      <c r="A83" s="149" t="s">
        <v>36</v>
      </c>
      <c r="B83" s="150">
        <v>200</v>
      </c>
      <c r="C83" s="151"/>
    </row>
    <row r="84" spans="1:3" ht="22" thickBot="1" x14ac:dyDescent="0.5">
      <c r="A84" s="6" t="s">
        <v>19</v>
      </c>
      <c r="B84" s="31">
        <v>2000</v>
      </c>
      <c r="C84" s="19"/>
    </row>
    <row r="85" spans="1:3" ht="19" thickBot="1" x14ac:dyDescent="0.5">
      <c r="A85" s="6" t="s">
        <v>37</v>
      </c>
      <c r="B85" s="155"/>
      <c r="C85" s="25">
        <f>B83*B84</f>
        <v>400000</v>
      </c>
    </row>
    <row r="87" spans="1:3" x14ac:dyDescent="0.45">
      <c r="A87" s="1" t="s">
        <v>33</v>
      </c>
      <c r="C87" s="156">
        <f>C80-C85</f>
        <v>105556.00000000006</v>
      </c>
    </row>
  </sheetData>
  <mergeCells count="2">
    <mergeCell ref="A5:C5"/>
    <mergeCell ref="A20:D2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67EBA-464D-4235-BFF2-A783CE7447CF}">
  <dimension ref="A1:G53"/>
  <sheetViews>
    <sheetView topLeftCell="A45" zoomScaleNormal="100" zoomScaleSheetLayoutView="80" workbookViewId="0">
      <selection activeCell="D57" sqref="D57"/>
    </sheetView>
  </sheetViews>
  <sheetFormatPr defaultColWidth="8.81640625" defaultRowHeight="21" x14ac:dyDescent="0.5"/>
  <cols>
    <col min="1" max="1" width="24.54296875" style="37" customWidth="1"/>
    <col min="2" max="2" width="14.1796875" style="37" customWidth="1"/>
    <col min="3" max="3" width="12" style="37" customWidth="1"/>
    <col min="4" max="4" width="13.1796875" style="37" customWidth="1"/>
    <col min="5" max="5" width="19.453125" style="37" bestFit="1" customWidth="1"/>
    <col min="6" max="6" width="16.7265625" style="37" customWidth="1"/>
    <col min="7" max="7" width="11.54296875" style="37" customWidth="1"/>
    <col min="8" max="16384" width="8.81640625" style="37"/>
  </cols>
  <sheetData>
    <row r="1" spans="1:6" x14ac:dyDescent="0.5">
      <c r="A1" s="40" t="s">
        <v>89</v>
      </c>
    </row>
    <row r="2" spans="1:6" x14ac:dyDescent="0.5">
      <c r="A2" s="40" t="s">
        <v>90</v>
      </c>
      <c r="C2" s="58" t="s">
        <v>95</v>
      </c>
      <c r="D2" s="59"/>
      <c r="E2" s="59" t="s">
        <v>97</v>
      </c>
      <c r="F2" s="59"/>
    </row>
    <row r="3" spans="1:6" x14ac:dyDescent="0.5">
      <c r="A3" s="134" t="s">
        <v>111</v>
      </c>
      <c r="C3" s="135" t="s">
        <v>96</v>
      </c>
      <c r="D3" s="56" t="s">
        <v>99</v>
      </c>
      <c r="E3" s="132" t="s">
        <v>98</v>
      </c>
    </row>
    <row r="4" spans="1:6" x14ac:dyDescent="0.5">
      <c r="B4" s="60" t="s">
        <v>93</v>
      </c>
      <c r="C4" s="56" t="s">
        <v>94</v>
      </c>
      <c r="D4" s="56"/>
      <c r="E4" s="133" t="s">
        <v>93</v>
      </c>
    </row>
    <row r="5" spans="1:6" x14ac:dyDescent="0.5">
      <c r="A5" s="40"/>
    </row>
    <row r="6" spans="1:6" x14ac:dyDescent="0.5">
      <c r="A6" s="40" t="s">
        <v>91</v>
      </c>
    </row>
    <row r="7" spans="1:6" x14ac:dyDescent="0.5">
      <c r="A7" s="40"/>
    </row>
    <row r="8" spans="1:6" x14ac:dyDescent="0.5">
      <c r="A8" s="57" t="s">
        <v>106</v>
      </c>
    </row>
    <row r="9" spans="1:6" x14ac:dyDescent="0.5">
      <c r="A9" s="62" t="s">
        <v>108</v>
      </c>
      <c r="B9" s="62"/>
      <c r="C9" s="62"/>
    </row>
    <row r="10" spans="1:6" x14ac:dyDescent="0.5">
      <c r="A10" s="63" t="s">
        <v>107</v>
      </c>
      <c r="B10" s="63"/>
      <c r="C10" s="63"/>
    </row>
    <row r="11" spans="1:6" x14ac:dyDescent="0.5">
      <c r="A11" s="59" t="s">
        <v>109</v>
      </c>
      <c r="B11" s="59"/>
      <c r="C11" s="59"/>
      <c r="D11" s="59"/>
    </row>
    <row r="14" spans="1:6" ht="21.5" thickBot="1" x14ac:dyDescent="0.55000000000000004">
      <c r="A14" s="98" t="s">
        <v>92</v>
      </c>
      <c r="B14" s="99"/>
      <c r="C14" s="99"/>
      <c r="D14" s="99"/>
      <c r="E14" s="99"/>
    </row>
    <row r="15" spans="1:6" ht="37.5" thickBot="1" x14ac:dyDescent="0.55000000000000004">
      <c r="A15" s="161" t="s">
        <v>79</v>
      </c>
      <c r="B15" s="162" t="s">
        <v>20</v>
      </c>
      <c r="C15" s="162" t="s">
        <v>80</v>
      </c>
      <c r="D15" s="162" t="s">
        <v>81</v>
      </c>
      <c r="E15" s="162" t="s">
        <v>82</v>
      </c>
    </row>
    <row r="16" spans="1:6" s="131" customFormat="1" ht="15" thickBot="1" x14ac:dyDescent="0.4">
      <c r="A16" s="128" t="s">
        <v>103</v>
      </c>
      <c r="B16" s="129">
        <v>41250000</v>
      </c>
      <c r="C16" s="130">
        <v>4550000</v>
      </c>
      <c r="D16" s="130">
        <v>22500000</v>
      </c>
      <c r="E16" s="163">
        <f>C16/D16</f>
        <v>0.20222222222222222</v>
      </c>
    </row>
    <row r="17" spans="1:5" s="131" customFormat="1" ht="15" thickBot="1" x14ac:dyDescent="0.4">
      <c r="A17" s="128" t="s">
        <v>104</v>
      </c>
      <c r="B17" s="129">
        <v>16975000</v>
      </c>
      <c r="C17" s="130">
        <v>1975000</v>
      </c>
      <c r="D17" s="129">
        <v>10950000</v>
      </c>
      <c r="E17" s="163">
        <f t="shared" ref="E17:E18" si="0">C17/D17</f>
        <v>0.18036529680365296</v>
      </c>
    </row>
    <row r="18" spans="1:5" s="131" customFormat="1" ht="15" thickBot="1" x14ac:dyDescent="0.4">
      <c r="A18" s="128" t="s">
        <v>105</v>
      </c>
      <c r="B18" s="129">
        <v>10400000</v>
      </c>
      <c r="C18" s="129">
        <v>875000</v>
      </c>
      <c r="D18" s="129">
        <v>7500000</v>
      </c>
      <c r="E18" s="163">
        <f t="shared" si="0"/>
        <v>0.11666666666666667</v>
      </c>
    </row>
    <row r="19" spans="1:5" s="131" customFormat="1" ht="15" thickBot="1" x14ac:dyDescent="0.4">
      <c r="A19" s="136"/>
      <c r="B19" s="137"/>
      <c r="C19" s="137"/>
      <c r="D19" s="137"/>
      <c r="E19" s="163">
        <f>SUM(E16:E18)</f>
        <v>0.49925418569254187</v>
      </c>
    </row>
    <row r="20" spans="1:5" s="131" customFormat="1" ht="14.5" x14ac:dyDescent="0.35">
      <c r="A20" s="136"/>
      <c r="B20" s="137"/>
      <c r="C20" s="137"/>
      <c r="D20" s="137"/>
      <c r="E20" s="138"/>
    </row>
    <row r="21" spans="1:5" x14ac:dyDescent="0.5">
      <c r="A21" s="65"/>
      <c r="B21" s="66"/>
      <c r="C21" s="66"/>
      <c r="D21" s="66"/>
      <c r="E21" s="66"/>
    </row>
    <row r="22" spans="1:5" ht="60" customHeight="1" thickBot="1" x14ac:dyDescent="0.55000000000000004">
      <c r="A22" s="167" t="s">
        <v>102</v>
      </c>
      <c r="B22" s="167"/>
      <c r="C22" s="167"/>
      <c r="D22" s="167"/>
      <c r="E22" s="167"/>
    </row>
    <row r="23" spans="1:5" ht="75" customHeight="1" thickBot="1" x14ac:dyDescent="0.55000000000000004">
      <c r="A23" s="82"/>
      <c r="B23" s="83" t="str">
        <f>A16</f>
        <v>Coffee/Expresso machine</v>
      </c>
      <c r="C23" s="83" t="str">
        <f>A17</f>
        <v>Coffee machine w/ grinder</v>
      </c>
      <c r="D23" s="83" t="str">
        <f>A18</f>
        <v>Basic Coffee maker</v>
      </c>
      <c r="E23" s="61">
        <v>0.12</v>
      </c>
    </row>
    <row r="24" spans="1:5" s="102" customFormat="1" ht="16" thickBot="1" x14ac:dyDescent="0.4">
      <c r="A24" s="119" t="s">
        <v>80</v>
      </c>
      <c r="B24" s="120">
        <v>4550000</v>
      </c>
      <c r="C24" s="120">
        <v>1975000</v>
      </c>
      <c r="D24" s="120">
        <v>875000</v>
      </c>
    </row>
    <row r="25" spans="1:5" s="102" customFormat="1" ht="16" thickBot="1" x14ac:dyDescent="0.4">
      <c r="A25" s="119" t="s">
        <v>83</v>
      </c>
      <c r="B25" s="121"/>
      <c r="C25" s="122"/>
      <c r="D25" s="122"/>
    </row>
    <row r="26" spans="1:5" s="102" customFormat="1" ht="16" thickBot="1" x14ac:dyDescent="0.4">
      <c r="A26" s="123" t="s">
        <v>117</v>
      </c>
      <c r="B26" s="124">
        <f>D16*E23</f>
        <v>2700000</v>
      </c>
      <c r="C26" s="125"/>
      <c r="D26" s="125"/>
    </row>
    <row r="27" spans="1:5" s="102" customFormat="1" ht="16" thickBot="1" x14ac:dyDescent="0.4">
      <c r="A27" s="123" t="s">
        <v>118</v>
      </c>
      <c r="B27" s="125"/>
      <c r="C27" s="124">
        <f>D17*E23</f>
        <v>1314000</v>
      </c>
      <c r="D27" s="125"/>
    </row>
    <row r="28" spans="1:5" s="102" customFormat="1" ht="16" thickBot="1" x14ac:dyDescent="0.4">
      <c r="A28" s="123" t="s">
        <v>119</v>
      </c>
      <c r="B28" s="125"/>
      <c r="C28" s="125"/>
      <c r="D28" s="124">
        <f>D18*E23</f>
        <v>900000</v>
      </c>
    </row>
    <row r="29" spans="1:5" s="102" customFormat="1" ht="16" thickBot="1" x14ac:dyDescent="0.4">
      <c r="A29" s="119" t="s">
        <v>84</v>
      </c>
      <c r="B29" s="126">
        <f>B24-B26</f>
        <v>1850000</v>
      </c>
      <c r="C29" s="126">
        <f>C24-C27</f>
        <v>661000</v>
      </c>
      <c r="D29" s="126">
        <f>D24-D28</f>
        <v>-25000</v>
      </c>
    </row>
    <row r="30" spans="1:5" s="102" customFormat="1" ht="15.5" x14ac:dyDescent="0.35">
      <c r="A30" s="127"/>
      <c r="B30" s="127"/>
      <c r="C30" s="127"/>
      <c r="D30" s="127"/>
      <c r="E30" s="127"/>
    </row>
    <row r="31" spans="1:5" s="102" customFormat="1" ht="15.5" x14ac:dyDescent="0.35">
      <c r="A31" s="127"/>
      <c r="B31" s="127"/>
      <c r="C31" s="127"/>
      <c r="D31" s="127"/>
      <c r="E31" s="127"/>
    </row>
    <row r="32" spans="1:5" ht="21.5" thickBot="1" x14ac:dyDescent="0.55000000000000004">
      <c r="A32" s="54"/>
      <c r="D32" s="64"/>
    </row>
    <row r="33" spans="1:7" ht="21.5" thickBot="1" x14ac:dyDescent="0.55000000000000004">
      <c r="A33" s="81" t="s">
        <v>85</v>
      </c>
      <c r="B33" s="169" t="str">
        <f>B23</f>
        <v>Coffee/Expresso machine</v>
      </c>
      <c r="C33" s="170"/>
      <c r="D33" s="169" t="str">
        <f>C23</f>
        <v>Coffee machine w/ grinder</v>
      </c>
      <c r="E33" s="170"/>
      <c r="F33" s="169" t="str">
        <f>D23</f>
        <v>Basic Coffee maker</v>
      </c>
      <c r="G33" s="170"/>
    </row>
    <row r="34" spans="1:7" s="102" customFormat="1" ht="16" thickBot="1" x14ac:dyDescent="0.4">
      <c r="A34" s="100" t="s">
        <v>80</v>
      </c>
      <c r="B34" s="104">
        <v>4550000</v>
      </c>
      <c r="C34" s="101">
        <f>B34/B35</f>
        <v>0.11030303030303031</v>
      </c>
      <c r="D34" s="104">
        <v>1975000</v>
      </c>
      <c r="E34" s="101">
        <f>D34/D35</f>
        <v>0.11634756995581738</v>
      </c>
      <c r="F34" s="104">
        <v>875000</v>
      </c>
      <c r="G34" s="101">
        <f>F34/F35</f>
        <v>8.4134615384615391E-2</v>
      </c>
    </row>
    <row r="35" spans="1:7" s="102" customFormat="1" ht="16" thickBot="1" x14ac:dyDescent="0.4">
      <c r="A35" s="103" t="s">
        <v>20</v>
      </c>
      <c r="B35" s="104">
        <v>41250000</v>
      </c>
      <c r="C35" s="171" t="s">
        <v>100</v>
      </c>
      <c r="D35" s="104">
        <v>16975000</v>
      </c>
      <c r="E35" s="171" t="s">
        <v>100</v>
      </c>
      <c r="F35" s="104">
        <v>10400000</v>
      </c>
      <c r="G35" s="173" t="s">
        <v>100</v>
      </c>
    </row>
    <row r="36" spans="1:7" s="102" customFormat="1" ht="16" thickBot="1" x14ac:dyDescent="0.4">
      <c r="A36" s="105" t="s">
        <v>86</v>
      </c>
      <c r="B36" s="106"/>
      <c r="C36" s="172"/>
      <c r="D36" s="106"/>
      <c r="E36" s="172"/>
      <c r="F36" s="107"/>
      <c r="G36" s="174"/>
    </row>
    <row r="37" spans="1:7" s="102" customFormat="1" ht="15.5" x14ac:dyDescent="0.35">
      <c r="A37" s="108" t="s">
        <v>87</v>
      </c>
      <c r="B37" s="111">
        <v>41250000</v>
      </c>
      <c r="C37" s="109">
        <f>B37/B38</f>
        <v>1.8333333333333333</v>
      </c>
      <c r="D37" s="111">
        <v>16975000</v>
      </c>
      <c r="E37" s="109">
        <f>D37/D38</f>
        <v>1.5502283105022832</v>
      </c>
      <c r="F37" s="111">
        <v>10400000</v>
      </c>
      <c r="G37" s="109">
        <f>F37/F38</f>
        <v>1.3866666666666667</v>
      </c>
    </row>
    <row r="38" spans="1:7" s="102" customFormat="1" ht="15.5" x14ac:dyDescent="0.35">
      <c r="A38" s="110" t="s">
        <v>81</v>
      </c>
      <c r="B38" s="111">
        <v>22500000</v>
      </c>
      <c r="C38" s="112" t="s">
        <v>101</v>
      </c>
      <c r="D38" s="111">
        <v>10950000</v>
      </c>
      <c r="E38" s="112" t="s">
        <v>101</v>
      </c>
      <c r="F38" s="111">
        <v>7500000</v>
      </c>
      <c r="G38" s="112" t="s">
        <v>101</v>
      </c>
    </row>
    <row r="39" spans="1:7" s="102" customFormat="1" ht="16" thickBot="1" x14ac:dyDescent="0.4">
      <c r="A39" s="113" t="s">
        <v>88</v>
      </c>
      <c r="B39" s="114"/>
      <c r="C39" s="115">
        <f>C34*C37</f>
        <v>0.20222222222222222</v>
      </c>
      <c r="D39" s="116"/>
      <c r="E39" s="115">
        <f>E34*E37</f>
        <v>0.18036529680365299</v>
      </c>
      <c r="F39" s="117"/>
      <c r="G39" s="115">
        <f>+G34*G37</f>
        <v>0.11666666666666668</v>
      </c>
    </row>
    <row r="40" spans="1:7" x14ac:dyDescent="0.5">
      <c r="A40" s="54"/>
    </row>
    <row r="41" spans="1:7" ht="108" customHeight="1" x14ac:dyDescent="0.5">
      <c r="A41" s="176" t="s">
        <v>110</v>
      </c>
      <c r="B41" s="176"/>
      <c r="C41" s="176"/>
      <c r="D41" s="176"/>
      <c r="E41" s="67"/>
      <c r="F41" s="55"/>
      <c r="G41" s="55"/>
    </row>
    <row r="42" spans="1:7" x14ac:dyDescent="0.5">
      <c r="A42" s="175" t="s">
        <v>120</v>
      </c>
      <c r="B42" s="175"/>
      <c r="C42" s="175"/>
      <c r="D42" s="175"/>
      <c r="E42" s="175"/>
      <c r="F42" s="175"/>
      <c r="G42" s="175"/>
    </row>
    <row r="43" spans="1:7" x14ac:dyDescent="0.5">
      <c r="A43" s="175"/>
      <c r="B43" s="175"/>
      <c r="C43" s="175"/>
      <c r="D43" s="175"/>
      <c r="E43" s="175"/>
      <c r="F43" s="175"/>
      <c r="G43" s="175"/>
    </row>
    <row r="44" spans="1:7" x14ac:dyDescent="0.5">
      <c r="A44" s="175" t="s">
        <v>121</v>
      </c>
      <c r="B44" s="175"/>
      <c r="C44" s="175"/>
      <c r="D44" s="175"/>
      <c r="E44" s="175"/>
      <c r="F44" s="175"/>
      <c r="G44" s="175"/>
    </row>
    <row r="45" spans="1:7" x14ac:dyDescent="0.5">
      <c r="A45" s="175"/>
      <c r="B45" s="175"/>
      <c r="C45" s="175"/>
      <c r="D45" s="175"/>
      <c r="E45" s="175"/>
      <c r="F45" s="175"/>
      <c r="G45" s="175"/>
    </row>
    <row r="46" spans="1:7" x14ac:dyDescent="0.5">
      <c r="A46" s="175" t="s">
        <v>122</v>
      </c>
      <c r="B46" s="175"/>
      <c r="C46" s="175"/>
      <c r="D46" s="175"/>
      <c r="E46" s="175"/>
      <c r="F46" s="175"/>
      <c r="G46" s="175"/>
    </row>
    <row r="47" spans="1:7" x14ac:dyDescent="0.5">
      <c r="A47" s="175"/>
      <c r="B47" s="175"/>
      <c r="C47" s="175"/>
      <c r="D47" s="175"/>
      <c r="E47" s="175"/>
      <c r="F47" s="175"/>
      <c r="G47" s="175"/>
    </row>
    <row r="48" spans="1:7" x14ac:dyDescent="0.5">
      <c r="A48" s="175" t="s">
        <v>123</v>
      </c>
      <c r="B48" s="175"/>
      <c r="C48" s="175"/>
      <c r="D48" s="175"/>
      <c r="E48" s="175"/>
      <c r="F48" s="175"/>
      <c r="G48" s="175"/>
    </row>
    <row r="49" spans="1:7" x14ac:dyDescent="0.5">
      <c r="A49" s="175"/>
      <c r="B49" s="175"/>
      <c r="C49" s="175"/>
      <c r="D49" s="175"/>
      <c r="E49" s="175"/>
      <c r="F49" s="175"/>
      <c r="G49" s="175"/>
    </row>
    <row r="50" spans="1:7" x14ac:dyDescent="0.5">
      <c r="A50" s="175" t="s">
        <v>124</v>
      </c>
      <c r="B50" s="175"/>
      <c r="C50" s="175"/>
      <c r="D50" s="175"/>
      <c r="E50" s="175"/>
      <c r="F50" s="175"/>
      <c r="G50" s="175"/>
    </row>
    <row r="51" spans="1:7" x14ac:dyDescent="0.5">
      <c r="A51" s="175"/>
      <c r="B51" s="175"/>
      <c r="C51" s="175"/>
      <c r="D51" s="175"/>
      <c r="E51" s="175"/>
      <c r="F51" s="175"/>
      <c r="G51" s="175"/>
    </row>
    <row r="52" spans="1:7" x14ac:dyDescent="0.5">
      <c r="A52" s="168"/>
      <c r="B52" s="168"/>
      <c r="C52" s="168"/>
      <c r="D52" s="168"/>
      <c r="E52" s="168"/>
      <c r="F52" s="168"/>
      <c r="G52" s="168"/>
    </row>
    <row r="53" spans="1:7" x14ac:dyDescent="0.5">
      <c r="A53" s="168"/>
      <c r="B53" s="168"/>
      <c r="C53" s="168"/>
      <c r="D53" s="168"/>
      <c r="E53" s="168"/>
      <c r="F53" s="168"/>
      <c r="G53" s="168"/>
    </row>
  </sheetData>
  <mergeCells count="14">
    <mergeCell ref="A22:E22"/>
    <mergeCell ref="A52:G53"/>
    <mergeCell ref="D33:E33"/>
    <mergeCell ref="B33:C33"/>
    <mergeCell ref="F33:G33"/>
    <mergeCell ref="C35:C36"/>
    <mergeCell ref="E35:E36"/>
    <mergeCell ref="G35:G36"/>
    <mergeCell ref="A42:G43"/>
    <mergeCell ref="A44:G45"/>
    <mergeCell ref="A46:G47"/>
    <mergeCell ref="A48:G49"/>
    <mergeCell ref="A50:G51"/>
    <mergeCell ref="A41:D41"/>
  </mergeCells>
  <pageMargins left="0.2" right="0.2" top="0.5" bottom="0.2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B6D5E-F26F-4EA5-AAC1-5322A051B391}">
  <dimension ref="A1:G54"/>
  <sheetViews>
    <sheetView topLeftCell="A13" zoomScale="84" zoomScaleNormal="84" zoomScaleSheetLayoutView="100" workbookViewId="0">
      <selection activeCell="G15" sqref="G15"/>
    </sheetView>
  </sheetViews>
  <sheetFormatPr defaultColWidth="8.81640625" defaultRowHeight="18.5" x14ac:dyDescent="0.45"/>
  <cols>
    <col min="1" max="1" width="25.81640625" style="1" customWidth="1"/>
    <col min="2" max="2" width="28" style="1" bestFit="1" customWidth="1"/>
    <col min="3" max="3" width="22.453125" style="1" bestFit="1" customWidth="1"/>
    <col min="4" max="5" width="16.6328125" style="1" bestFit="1" customWidth="1"/>
    <col min="6" max="16384" width="8.81640625" style="1"/>
  </cols>
  <sheetData>
    <row r="1" spans="1:5" x14ac:dyDescent="0.45">
      <c r="A1" s="35" t="s">
        <v>47</v>
      </c>
    </row>
    <row r="2" spans="1:5" ht="61.5" customHeight="1" x14ac:dyDescent="0.45">
      <c r="A2" s="177" t="s">
        <v>48</v>
      </c>
      <c r="B2" s="177"/>
      <c r="C2" s="177"/>
      <c r="D2" s="97"/>
      <c r="E2" s="97"/>
    </row>
    <row r="3" spans="1:5" ht="64.5" customHeight="1" x14ac:dyDescent="0.45">
      <c r="A3" s="177" t="s">
        <v>49</v>
      </c>
      <c r="B3" s="177"/>
      <c r="C3" s="177"/>
      <c r="D3" s="97"/>
      <c r="E3" s="97"/>
    </row>
    <row r="4" spans="1:5" x14ac:dyDescent="0.45">
      <c r="B4" s="35" t="s">
        <v>53</v>
      </c>
      <c r="C4" s="35" t="s">
        <v>55</v>
      </c>
      <c r="D4" s="35"/>
    </row>
    <row r="5" spans="1:5" x14ac:dyDescent="0.45">
      <c r="B5" s="35" t="s">
        <v>54</v>
      </c>
      <c r="C5" s="35"/>
      <c r="D5" s="35"/>
    </row>
    <row r="6" spans="1:5" ht="37" x14ac:dyDescent="0.45">
      <c r="A6" s="35" t="s">
        <v>50</v>
      </c>
      <c r="B6" s="14">
        <v>104950</v>
      </c>
      <c r="C6" s="86" t="s">
        <v>56</v>
      </c>
      <c r="D6" s="14"/>
    </row>
    <row r="7" spans="1:5" x14ac:dyDescent="0.45">
      <c r="A7" s="35" t="s">
        <v>51</v>
      </c>
      <c r="B7" s="14">
        <v>72600</v>
      </c>
      <c r="C7" s="86" t="s">
        <v>57</v>
      </c>
      <c r="D7" s="14"/>
    </row>
    <row r="8" spans="1:5" ht="37" x14ac:dyDescent="0.45">
      <c r="A8" s="35" t="s">
        <v>52</v>
      </c>
      <c r="B8" s="14">
        <v>36000</v>
      </c>
      <c r="C8" s="86" t="s">
        <v>58</v>
      </c>
      <c r="D8" s="14"/>
    </row>
    <row r="9" spans="1:5" x14ac:dyDescent="0.45">
      <c r="A9" s="35"/>
      <c r="B9" s="71">
        <f>SUM(B6:B8)</f>
        <v>213550</v>
      </c>
      <c r="C9" s="14"/>
      <c r="D9" s="14"/>
    </row>
    <row r="10" spans="1:5" x14ac:dyDescent="0.45">
      <c r="B10" s="14"/>
      <c r="C10" s="14"/>
      <c r="D10" s="14"/>
    </row>
    <row r="11" spans="1:5" x14ac:dyDescent="0.45">
      <c r="A11" s="35" t="s">
        <v>59</v>
      </c>
      <c r="B11" s="36" t="s">
        <v>60</v>
      </c>
      <c r="C11" s="36" t="s">
        <v>61</v>
      </c>
      <c r="D11" s="36" t="s">
        <v>62</v>
      </c>
    </row>
    <row r="12" spans="1:5" x14ac:dyDescent="0.45">
      <c r="A12" s="1" t="s">
        <v>63</v>
      </c>
      <c r="B12" s="14">
        <v>20</v>
      </c>
      <c r="C12" s="14">
        <v>10000</v>
      </c>
      <c r="D12" s="14">
        <v>47950</v>
      </c>
    </row>
    <row r="13" spans="1:5" x14ac:dyDescent="0.45">
      <c r="A13" s="1" t="s">
        <v>64</v>
      </c>
      <c r="B13" s="14">
        <v>99</v>
      </c>
      <c r="C13" s="14">
        <v>55500</v>
      </c>
      <c r="D13" s="14">
        <v>88250</v>
      </c>
    </row>
    <row r="14" spans="1:5" x14ac:dyDescent="0.45">
      <c r="A14" s="1" t="s">
        <v>66</v>
      </c>
      <c r="B14" s="14">
        <v>19</v>
      </c>
      <c r="C14" s="14">
        <v>29800</v>
      </c>
      <c r="D14" s="14">
        <v>31500</v>
      </c>
    </row>
    <row r="15" spans="1:5" x14ac:dyDescent="0.45">
      <c r="A15" s="1" t="s">
        <v>65</v>
      </c>
      <c r="B15" s="14">
        <v>28</v>
      </c>
      <c r="C15" s="14">
        <v>18500</v>
      </c>
      <c r="D15" s="14">
        <v>98500</v>
      </c>
    </row>
    <row r="16" spans="1:5" x14ac:dyDescent="0.45">
      <c r="A16" s="35" t="s">
        <v>67</v>
      </c>
      <c r="B16" s="36">
        <f>SUM(B12:B15)</f>
        <v>166</v>
      </c>
      <c r="C16" s="36">
        <f t="shared" ref="C16:D16" si="0">SUM(C12:C15)</f>
        <v>113800</v>
      </c>
      <c r="D16" s="36">
        <f t="shared" si="0"/>
        <v>266200</v>
      </c>
    </row>
    <row r="17" spans="1:7" x14ac:dyDescent="0.45">
      <c r="A17" s="35" t="s">
        <v>106</v>
      </c>
    </row>
    <row r="18" spans="1:7" ht="21" x14ac:dyDescent="0.5">
      <c r="A18" s="62" t="s">
        <v>108</v>
      </c>
      <c r="B18" s="62"/>
      <c r="C18" s="62"/>
    </row>
    <row r="19" spans="1:7" s="37" customFormat="1" ht="21" x14ac:dyDescent="0.5">
      <c r="A19" s="63" t="s">
        <v>107</v>
      </c>
      <c r="B19" s="63"/>
      <c r="C19" s="63"/>
      <c r="D19" s="40"/>
      <c r="E19" s="40"/>
      <c r="F19" s="44"/>
      <c r="G19" s="44"/>
    </row>
    <row r="20" spans="1:7" s="37" customFormat="1" ht="21" x14ac:dyDescent="0.5">
      <c r="A20" s="59" t="s">
        <v>109</v>
      </c>
      <c r="B20" s="59"/>
      <c r="C20" s="59"/>
      <c r="D20" s="40"/>
      <c r="E20" s="40"/>
      <c r="F20" s="44"/>
      <c r="G20" s="44"/>
    </row>
    <row r="21" spans="1:7" s="37" customFormat="1" ht="21" x14ac:dyDescent="0.5">
      <c r="A21" s="40"/>
      <c r="B21" s="40"/>
      <c r="C21" s="40"/>
      <c r="D21" s="40"/>
      <c r="E21" s="44"/>
      <c r="F21" s="44"/>
      <c r="G21" s="44"/>
    </row>
    <row r="22" spans="1:7" s="37" customFormat="1" ht="21" x14ac:dyDescent="0.5">
      <c r="A22" s="75" t="s">
        <v>75</v>
      </c>
      <c r="B22" s="75" t="s">
        <v>69</v>
      </c>
      <c r="C22" s="75" t="s">
        <v>70</v>
      </c>
      <c r="D22" s="75" t="s">
        <v>76</v>
      </c>
    </row>
    <row r="23" spans="1:7" s="37" customFormat="1" ht="21.5" thickBot="1" x14ac:dyDescent="0.55000000000000004">
      <c r="A23" s="76" t="s">
        <v>59</v>
      </c>
      <c r="B23" s="87" t="s">
        <v>71</v>
      </c>
      <c r="C23" s="87"/>
      <c r="D23" s="88"/>
    </row>
    <row r="24" spans="1:7" s="37" customFormat="1" ht="21.5" thickBot="1" x14ac:dyDescent="0.55000000000000004">
      <c r="A24" s="41" t="str">
        <f>A12</f>
        <v>Chem Lab</v>
      </c>
      <c r="B24" s="90">
        <v>20</v>
      </c>
      <c r="C24" s="91">
        <f>B24/$B$28</f>
        <v>0.12048192771084337</v>
      </c>
      <c r="D24" s="92">
        <f>$B$6*C24</f>
        <v>12644.578313253012</v>
      </c>
    </row>
    <row r="25" spans="1:7" s="37" customFormat="1" ht="21.5" thickBot="1" x14ac:dyDescent="0.55000000000000004">
      <c r="A25" s="41" t="str">
        <f t="shared" ref="A25:A27" si="1">A13</f>
        <v>Bio Lab</v>
      </c>
      <c r="B25" s="90">
        <v>99</v>
      </c>
      <c r="C25" s="91">
        <f t="shared" ref="C25:C27" si="2">B25/$B$28</f>
        <v>0.59638554216867468</v>
      </c>
      <c r="D25" s="92">
        <f t="shared" ref="D25:D27" si="3">$B$6*C25</f>
        <v>62590.662650602404</v>
      </c>
    </row>
    <row r="26" spans="1:7" s="37" customFormat="1" ht="21.5" thickBot="1" x14ac:dyDescent="0.55000000000000004">
      <c r="A26" s="41" t="str">
        <f t="shared" si="1"/>
        <v>Mechanical Lab</v>
      </c>
      <c r="B26" s="90">
        <v>19</v>
      </c>
      <c r="C26" s="91">
        <f t="shared" si="2"/>
        <v>0.1144578313253012</v>
      </c>
      <c r="D26" s="92">
        <f t="shared" si="3"/>
        <v>12012.34939759036</v>
      </c>
    </row>
    <row r="27" spans="1:7" s="37" customFormat="1" ht="21.5" thickBot="1" x14ac:dyDescent="0.55000000000000004">
      <c r="A27" s="41" t="str">
        <f t="shared" si="1"/>
        <v>Electrical Lab</v>
      </c>
      <c r="B27" s="90">
        <v>28</v>
      </c>
      <c r="C27" s="91">
        <f t="shared" si="2"/>
        <v>0.16867469879518071</v>
      </c>
      <c r="D27" s="92">
        <f t="shared" si="3"/>
        <v>17702.409638554214</v>
      </c>
    </row>
    <row r="28" spans="1:7" s="37" customFormat="1" ht="21.5" thickBot="1" x14ac:dyDescent="0.55000000000000004">
      <c r="A28" s="42" t="s">
        <v>67</v>
      </c>
      <c r="B28" s="93">
        <f>SUM(B24:B27)</f>
        <v>166</v>
      </c>
      <c r="C28" s="94"/>
      <c r="D28" s="95">
        <f>SUM(D24:D27)</f>
        <v>104949.99999999997</v>
      </c>
    </row>
    <row r="29" spans="1:7" s="37" customFormat="1" ht="21.5" thickBot="1" x14ac:dyDescent="0.55000000000000004"/>
    <row r="30" spans="1:7" s="37" customFormat="1" ht="21" x14ac:dyDescent="0.5">
      <c r="A30" s="43"/>
      <c r="B30" s="89"/>
      <c r="C30" s="89"/>
      <c r="D30" s="89"/>
    </row>
    <row r="31" spans="1:7" s="37" customFormat="1" ht="21" x14ac:dyDescent="0.5">
      <c r="A31" s="75" t="s">
        <v>51</v>
      </c>
      <c r="B31" s="75" t="s">
        <v>69</v>
      </c>
      <c r="C31" s="75" t="s">
        <v>70</v>
      </c>
      <c r="D31" s="75" t="s">
        <v>76</v>
      </c>
    </row>
    <row r="32" spans="1:7" s="37" customFormat="1" ht="21.5" thickBot="1" x14ac:dyDescent="0.55000000000000004">
      <c r="A32" s="76" t="s">
        <v>59</v>
      </c>
      <c r="B32" s="87" t="s">
        <v>77</v>
      </c>
      <c r="C32" s="87"/>
      <c r="D32" s="88"/>
    </row>
    <row r="33" spans="1:6" s="37" customFormat="1" ht="21.5" thickBot="1" x14ac:dyDescent="0.55000000000000004">
      <c r="A33" s="41" t="str">
        <f>A24</f>
        <v>Chem Lab</v>
      </c>
      <c r="B33" s="90">
        <v>10000</v>
      </c>
      <c r="C33" s="91">
        <f>B33/$B$37</f>
        <v>8.7873462214411252E-2</v>
      </c>
      <c r="D33" s="92">
        <f>$B$7*C33</f>
        <v>6379.6133567662573</v>
      </c>
    </row>
    <row r="34" spans="1:6" s="37" customFormat="1" ht="21.5" thickBot="1" x14ac:dyDescent="0.55000000000000004">
      <c r="A34" s="41" t="str">
        <f>A25</f>
        <v>Bio Lab</v>
      </c>
      <c r="B34" s="90">
        <v>55500</v>
      </c>
      <c r="C34" s="91">
        <f t="shared" ref="C34:C36" si="4">B34/$B$37</f>
        <v>0.4876977152899824</v>
      </c>
      <c r="D34" s="92">
        <f t="shared" ref="D34:D36" si="5">$B$7*C34</f>
        <v>35406.854130052721</v>
      </c>
    </row>
    <row r="35" spans="1:6" s="37" customFormat="1" ht="21.5" thickBot="1" x14ac:dyDescent="0.55000000000000004">
      <c r="A35" s="41" t="str">
        <f>A26</f>
        <v>Mechanical Lab</v>
      </c>
      <c r="B35" s="90">
        <v>29800</v>
      </c>
      <c r="C35" s="91">
        <f t="shared" si="4"/>
        <v>0.26186291739894552</v>
      </c>
      <c r="D35" s="92">
        <f t="shared" si="5"/>
        <v>19011.247803163445</v>
      </c>
    </row>
    <row r="36" spans="1:6" s="37" customFormat="1" ht="21.5" thickBot="1" x14ac:dyDescent="0.55000000000000004">
      <c r="A36" s="41" t="str">
        <f>A27</f>
        <v>Electrical Lab</v>
      </c>
      <c r="B36" s="90">
        <v>18500</v>
      </c>
      <c r="C36" s="91">
        <f t="shared" si="4"/>
        <v>0.1625659050966608</v>
      </c>
      <c r="D36" s="92">
        <f t="shared" si="5"/>
        <v>11802.284710017575</v>
      </c>
    </row>
    <row r="37" spans="1:6" s="37" customFormat="1" ht="21.5" thickBot="1" x14ac:dyDescent="0.55000000000000004">
      <c r="A37" s="42" t="s">
        <v>67</v>
      </c>
      <c r="B37" s="93">
        <f>SUM(B33:B36)</f>
        <v>113800</v>
      </c>
      <c r="C37" s="96"/>
      <c r="D37" s="95">
        <f>SUM(D33:D36)</f>
        <v>72600</v>
      </c>
    </row>
    <row r="38" spans="1:6" s="37" customFormat="1" ht="21" x14ac:dyDescent="0.5">
      <c r="A38" s="43"/>
      <c r="B38" s="89"/>
      <c r="C38" s="89"/>
      <c r="D38" s="89"/>
    </row>
    <row r="39" spans="1:6" s="37" customFormat="1" ht="21" x14ac:dyDescent="0.5">
      <c r="A39" s="75" t="s">
        <v>52</v>
      </c>
      <c r="B39" s="75" t="s">
        <v>69</v>
      </c>
      <c r="C39" s="75" t="s">
        <v>70</v>
      </c>
      <c r="D39" s="75" t="s">
        <v>76</v>
      </c>
    </row>
    <row r="40" spans="1:6" s="37" customFormat="1" ht="21.5" thickBot="1" x14ac:dyDescent="0.55000000000000004">
      <c r="A40" s="76" t="s">
        <v>59</v>
      </c>
      <c r="B40" s="76" t="s">
        <v>78</v>
      </c>
      <c r="C40" s="76"/>
      <c r="D40" s="77"/>
    </row>
    <row r="41" spans="1:6" s="37" customFormat="1" ht="21.5" thickBot="1" x14ac:dyDescent="0.55000000000000004">
      <c r="A41" s="41" t="str">
        <f>A33</f>
        <v>Chem Lab</v>
      </c>
      <c r="B41" s="46">
        <v>47950</v>
      </c>
      <c r="C41" s="52">
        <f>B41/$B$45</f>
        <v>0.18012772351615328</v>
      </c>
      <c r="D41" s="53">
        <f>$B$8*C41</f>
        <v>6484.5980465815182</v>
      </c>
    </row>
    <row r="42" spans="1:6" s="37" customFormat="1" ht="21.5" thickBot="1" x14ac:dyDescent="0.55000000000000004">
      <c r="A42" s="41" t="str">
        <f t="shared" ref="A42:A44" si="6">A34</f>
        <v>Bio Lab</v>
      </c>
      <c r="B42" s="46">
        <v>88250</v>
      </c>
      <c r="C42" s="52">
        <f t="shared" ref="C42:C44" si="7">B42/$B$45</f>
        <v>0.33151765589782117</v>
      </c>
      <c r="D42" s="53">
        <f t="shared" ref="D42:D44" si="8">$B$8*C42</f>
        <v>11934.635612321563</v>
      </c>
    </row>
    <row r="43" spans="1:6" s="37" customFormat="1" ht="21.5" thickBot="1" x14ac:dyDescent="0.55000000000000004">
      <c r="A43" s="41" t="str">
        <f t="shared" si="6"/>
        <v>Mechanical Lab</v>
      </c>
      <c r="B43" s="46">
        <v>31500</v>
      </c>
      <c r="C43" s="52">
        <f t="shared" si="7"/>
        <v>0.1183320811419985</v>
      </c>
      <c r="D43" s="53">
        <f t="shared" si="8"/>
        <v>4259.9549211119456</v>
      </c>
    </row>
    <row r="44" spans="1:6" s="37" customFormat="1" ht="21.5" thickBot="1" x14ac:dyDescent="0.55000000000000004">
      <c r="A44" s="41" t="str">
        <f t="shared" si="6"/>
        <v>Electrical Lab</v>
      </c>
      <c r="B44" s="46">
        <v>98500</v>
      </c>
      <c r="C44" s="52">
        <f t="shared" si="7"/>
        <v>0.37002253944402702</v>
      </c>
      <c r="D44" s="53">
        <f t="shared" si="8"/>
        <v>13320.811419984973</v>
      </c>
    </row>
    <row r="45" spans="1:6" s="37" customFormat="1" ht="21.5" thickBot="1" x14ac:dyDescent="0.55000000000000004">
      <c r="A45" s="42" t="s">
        <v>67</v>
      </c>
      <c r="B45" s="51">
        <f>SUM(B41:B44)</f>
        <v>266200</v>
      </c>
      <c r="C45" s="45"/>
      <c r="D45" s="74">
        <f>SUM(D41:D44)</f>
        <v>36000</v>
      </c>
    </row>
    <row r="46" spans="1:6" s="37" customFormat="1" ht="21.5" thickBot="1" x14ac:dyDescent="0.55000000000000004">
      <c r="F46" s="38"/>
    </row>
    <row r="47" spans="1:6" s="37" customFormat="1" ht="21.5" thickBot="1" x14ac:dyDescent="0.55000000000000004">
      <c r="A47" s="78" t="s">
        <v>74</v>
      </c>
      <c r="B47" s="79" t="s">
        <v>68</v>
      </c>
      <c r="C47" s="80" t="s">
        <v>51</v>
      </c>
      <c r="D47" s="79" t="s">
        <v>52</v>
      </c>
      <c r="E47" s="80" t="s">
        <v>72</v>
      </c>
    </row>
    <row r="48" spans="1:6" s="37" customFormat="1" ht="21.5" thickBot="1" x14ac:dyDescent="0.55000000000000004">
      <c r="A48" s="39" t="str">
        <f>A41</f>
        <v>Chem Lab</v>
      </c>
      <c r="B48" s="47">
        <v>12644.578313253012</v>
      </c>
      <c r="C48" s="48">
        <v>6379.6133567662573</v>
      </c>
      <c r="D48" s="49">
        <v>6484.5980465815182</v>
      </c>
      <c r="E48" s="73">
        <f>SUM(B48:D48)</f>
        <v>25508.78971660079</v>
      </c>
    </row>
    <row r="49" spans="1:5" s="37" customFormat="1" ht="21.5" thickBot="1" x14ac:dyDescent="0.55000000000000004">
      <c r="A49" s="39" t="str">
        <f t="shared" ref="A49:A51" si="9">A42</f>
        <v>Bio Lab</v>
      </c>
      <c r="B49" s="49">
        <v>62590.662650602404</v>
      </c>
      <c r="C49" s="48">
        <v>35406.854130052721</v>
      </c>
      <c r="D49" s="49">
        <v>11934.635612321563</v>
      </c>
      <c r="E49" s="73">
        <f t="shared" ref="E49:E51" si="10">SUM(B49:D49)</f>
        <v>109932.1523929767</v>
      </c>
    </row>
    <row r="50" spans="1:5" s="37" customFormat="1" ht="21.5" thickBot="1" x14ac:dyDescent="0.55000000000000004">
      <c r="A50" s="39" t="str">
        <f t="shared" si="9"/>
        <v>Mechanical Lab</v>
      </c>
      <c r="B50" s="49">
        <v>12012.34939759036</v>
      </c>
      <c r="C50" s="48">
        <v>19011.247803163445</v>
      </c>
      <c r="D50" s="49">
        <v>4259.9549211119456</v>
      </c>
      <c r="E50" s="73">
        <f t="shared" si="10"/>
        <v>35283.552121865752</v>
      </c>
    </row>
    <row r="51" spans="1:5" s="37" customFormat="1" ht="21.5" thickBot="1" x14ac:dyDescent="0.55000000000000004">
      <c r="A51" s="39" t="str">
        <f t="shared" si="9"/>
        <v>Electrical Lab</v>
      </c>
      <c r="B51" s="49">
        <v>17702.409638554214</v>
      </c>
      <c r="C51" s="48">
        <v>11802.284710017575</v>
      </c>
      <c r="D51" s="49">
        <v>13320.811419984973</v>
      </c>
      <c r="E51" s="73">
        <f t="shared" si="10"/>
        <v>42825.505768556759</v>
      </c>
    </row>
    <row r="52" spans="1:5" s="37" customFormat="1" ht="21.5" thickBot="1" x14ac:dyDescent="0.55000000000000004">
      <c r="A52" s="39" t="s">
        <v>73</v>
      </c>
      <c r="B52" s="50">
        <f>SUM(B48:B51)</f>
        <v>104949.99999999997</v>
      </c>
      <c r="C52" s="50">
        <f t="shared" ref="C52:E52" si="11">SUM(C48:C51)</f>
        <v>72600</v>
      </c>
      <c r="D52" s="50">
        <f t="shared" si="11"/>
        <v>36000</v>
      </c>
      <c r="E52" s="50">
        <f t="shared" si="11"/>
        <v>213549.99999999997</v>
      </c>
    </row>
    <row r="53" spans="1:5" s="37" customFormat="1" ht="21" x14ac:dyDescent="0.5"/>
    <row r="54" spans="1:5" s="37" customFormat="1" ht="21" x14ac:dyDescent="0.5"/>
  </sheetData>
  <mergeCells count="2">
    <mergeCell ref="A2:C2"/>
    <mergeCell ref="A3:C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Problem 1</vt:lpstr>
      <vt:lpstr>Problem 2</vt:lpstr>
      <vt:lpstr>Problem 3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marsha baker</dc:creator>
  <cp:lastModifiedBy>Admin</cp:lastModifiedBy>
  <dcterms:created xsi:type="dcterms:W3CDTF">2019-05-29T05:44:42Z</dcterms:created>
  <dcterms:modified xsi:type="dcterms:W3CDTF">2020-08-16T05:19:23Z</dcterms:modified>
</cp:coreProperties>
</file>